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380" yWindow="580" windowWidth="35040" windowHeight="22780" tabRatio="500" activeTab="0"/>
  </bookViews>
  <sheets>
    <sheet name="Major &amp; Trace by XRF &amp; ICPMS" sheetId="1" r:id="rId1"/>
    <sheet name="WSU XRF LOD &amp; Precision" sheetId="2" r:id="rId2"/>
    <sheet name="WSI ICP-MS LOD &amp; Precision" sheetId="3" r:id="rId3"/>
  </sheets>
  <definedNames/>
  <calcPr fullCalcOnLoad="1"/>
</workbook>
</file>

<file path=xl/sharedStrings.xml><?xml version="1.0" encoding="utf-8"?>
<sst xmlns="http://schemas.openxmlformats.org/spreadsheetml/2006/main" count="411" uniqueCount="228">
  <si>
    <t>NMSB-1</t>
  </si>
  <si>
    <t>NMSB-2</t>
  </si>
  <si>
    <t>NMSB-3</t>
  </si>
  <si>
    <t>NMSB-4</t>
  </si>
  <si>
    <t>NMSB-5</t>
  </si>
  <si>
    <t>NMSB-6</t>
  </si>
  <si>
    <t>NMSB-7</t>
  </si>
  <si>
    <t>NMSB-8</t>
  </si>
  <si>
    <t>NMSB-9</t>
  </si>
  <si>
    <t>NMSB-11</t>
  </si>
  <si>
    <t>NMSB-13</t>
  </si>
  <si>
    <t>NMSB-14</t>
  </si>
  <si>
    <t>NMSB-15</t>
  </si>
  <si>
    <t>NMSB-16</t>
  </si>
  <si>
    <t>NMSB-17</t>
  </si>
  <si>
    <t>NMSB-18</t>
  </si>
  <si>
    <t>NMSB-19</t>
  </si>
  <si>
    <t>NMSB-20A</t>
  </si>
  <si>
    <t>NMSB-21</t>
  </si>
  <si>
    <t>NMSB-24</t>
  </si>
  <si>
    <t>NMSB-31</t>
  </si>
  <si>
    <t>NMSB-33</t>
  </si>
  <si>
    <t>NMSB-34</t>
  </si>
  <si>
    <t>NMSB-35</t>
  </si>
  <si>
    <t>NMSB-36</t>
  </si>
  <si>
    <t>NMSB-37</t>
  </si>
  <si>
    <t>NMSB-38</t>
  </si>
  <si>
    <t>NMSB-39</t>
  </si>
  <si>
    <t>NMSB-40</t>
  </si>
  <si>
    <t>NMSB-41</t>
  </si>
  <si>
    <t>NMSB-42</t>
  </si>
  <si>
    <t>NMSB-43</t>
  </si>
  <si>
    <t>NMSB-45</t>
  </si>
  <si>
    <t>NMSB-46</t>
  </si>
  <si>
    <t>NMSB-47</t>
  </si>
  <si>
    <t>Unnormalized Major Elements (Weight %):</t>
  </si>
  <si>
    <t xml:space="preserve"> SiO2  </t>
  </si>
  <si>
    <t xml:space="preserve"> TiO2  </t>
  </si>
  <si>
    <t xml:space="preserve"> Al2O3 </t>
  </si>
  <si>
    <t xml:space="preserve"> FeO*</t>
  </si>
  <si>
    <t xml:space="preserve"> MnO   </t>
  </si>
  <si>
    <t xml:space="preserve"> MgO   </t>
  </si>
  <si>
    <t xml:space="preserve"> CaO   </t>
  </si>
  <si>
    <t xml:space="preserve"> Na2O  </t>
  </si>
  <si>
    <t xml:space="preserve"> K2O   </t>
  </si>
  <si>
    <t xml:space="preserve"> P2O5  </t>
  </si>
  <si>
    <t>LOI %</t>
  </si>
  <si>
    <t>Normalized Major Elements (Weight %):</t>
  </si>
  <si>
    <t xml:space="preserve"> Total</t>
  </si>
  <si>
    <t>Unnormalized Trace Elements (ppm):</t>
  </si>
  <si>
    <t xml:space="preserve"> Ni</t>
  </si>
  <si>
    <t xml:space="preserve"> Cr</t>
  </si>
  <si>
    <t xml:space="preserve"> Sc</t>
  </si>
  <si>
    <t xml:space="preserve"> V</t>
  </si>
  <si>
    <t xml:space="preserve"> Ba</t>
  </si>
  <si>
    <t xml:space="preserve"> Rb</t>
  </si>
  <si>
    <t xml:space="preserve"> Sr</t>
  </si>
  <si>
    <t xml:space="preserve"> Zr</t>
  </si>
  <si>
    <t xml:space="preserve"> Y</t>
  </si>
  <si>
    <t xml:space="preserve"> Nb</t>
  </si>
  <si>
    <t xml:space="preserve"> Ga</t>
  </si>
  <si>
    <t xml:space="preserve"> Cu</t>
  </si>
  <si>
    <t xml:space="preserve"> Zn</t>
  </si>
  <si>
    <t xml:space="preserve"> Pb</t>
  </si>
  <si>
    <t xml:space="preserve"> La</t>
  </si>
  <si>
    <t xml:space="preserve"> Ce</t>
  </si>
  <si>
    <t xml:space="preserve"> Th</t>
  </si>
  <si>
    <t xml:space="preserve"> Nd</t>
  </si>
  <si>
    <t xml:space="preserve"> U</t>
  </si>
  <si>
    <t>sum tr.</t>
  </si>
  <si>
    <t>in %</t>
  </si>
  <si>
    <t>sum m+tr</t>
  </si>
  <si>
    <t>M+Toxides</t>
  </si>
  <si>
    <t>w/LOI</t>
  </si>
  <si>
    <t>if Fe3+</t>
  </si>
  <si>
    <t xml:space="preserve"> NiO</t>
  </si>
  <si>
    <t xml:space="preserve"> Cr2O3</t>
  </si>
  <si>
    <t xml:space="preserve"> Sc2O3</t>
  </si>
  <si>
    <t xml:space="preserve"> V2O3</t>
  </si>
  <si>
    <t xml:space="preserve"> BaO</t>
  </si>
  <si>
    <t xml:space="preserve"> Rb2O</t>
  </si>
  <si>
    <t xml:space="preserve"> SrO</t>
  </si>
  <si>
    <t xml:space="preserve"> ZrO2</t>
  </si>
  <si>
    <t xml:space="preserve"> Y2O3</t>
  </si>
  <si>
    <t xml:space="preserve"> Nb2O5</t>
  </si>
  <si>
    <t xml:space="preserve"> Ga2O3</t>
  </si>
  <si>
    <t xml:space="preserve"> CuO</t>
  </si>
  <si>
    <t xml:space="preserve"> ZnO</t>
  </si>
  <si>
    <t xml:space="preserve"> PbO</t>
  </si>
  <si>
    <t xml:space="preserve"> La2O3</t>
  </si>
  <si>
    <t xml:space="preserve"> CeO2</t>
  </si>
  <si>
    <t xml:space="preserve"> ThO2</t>
  </si>
  <si>
    <t>Nd2O3</t>
  </si>
  <si>
    <t>U2O3</t>
  </si>
  <si>
    <t>La ppm</t>
  </si>
  <si>
    <t>Ce ppm</t>
  </si>
  <si>
    <t>Pr ppm</t>
  </si>
  <si>
    <t>Nd ppm</t>
  </si>
  <si>
    <t>Sm ppm</t>
  </si>
  <si>
    <t>Eu ppm</t>
  </si>
  <si>
    <t>Gd ppm</t>
  </si>
  <si>
    <t>Tb ppm</t>
  </si>
  <si>
    <t>Dy ppm</t>
  </si>
  <si>
    <t>Ho ppm</t>
  </si>
  <si>
    <t>Er ppm</t>
  </si>
  <si>
    <t>Tm ppm</t>
  </si>
  <si>
    <t>Yb ppm</t>
  </si>
  <si>
    <t>Lu ppm</t>
  </si>
  <si>
    <t>Ba ppm</t>
  </si>
  <si>
    <t>Th ppm</t>
  </si>
  <si>
    <t>Nb ppm</t>
  </si>
  <si>
    <t>Y ppm</t>
  </si>
  <si>
    <t>Hf ppm</t>
  </si>
  <si>
    <t>Ta ppm</t>
  </si>
  <si>
    <t>U ppm</t>
  </si>
  <si>
    <t>Pb ppm</t>
  </si>
  <si>
    <t>Rb ppm</t>
  </si>
  <si>
    <t>Cs ppm</t>
  </si>
  <si>
    <t>Sr ppm</t>
  </si>
  <si>
    <t>Sc ppm</t>
  </si>
  <si>
    <t>Zr ppm</t>
  </si>
  <si>
    <t>NMSB-51</t>
  </si>
  <si>
    <t>NMSB-52</t>
  </si>
  <si>
    <t>NMSB-53</t>
  </si>
  <si>
    <t>NMSB-55</t>
  </si>
  <si>
    <t>NMSB-56A</t>
  </si>
  <si>
    <t>NMSB-56B</t>
  </si>
  <si>
    <t>NMSB-57</t>
  </si>
  <si>
    <t>NMSB-58</t>
  </si>
  <si>
    <t>NMSB-59</t>
  </si>
  <si>
    <t>NMSB-60</t>
  </si>
  <si>
    <t>NMSB-61</t>
  </si>
  <si>
    <t>NMSB-62</t>
  </si>
  <si>
    <t>NMSB-63</t>
  </si>
  <si>
    <t>NMSB-64</t>
  </si>
  <si>
    <t>NMSB-65</t>
  </si>
  <si>
    <t>NMSB-66</t>
  </si>
  <si>
    <t>NMSB-67</t>
  </si>
  <si>
    <t>NMSB-68</t>
  </si>
  <si>
    <t>NMSB-69</t>
  </si>
  <si>
    <t>NMSB-72</t>
  </si>
  <si>
    <t>NMSB-50(R)</t>
  </si>
  <si>
    <t>NMSB-2(R)</t>
  </si>
  <si>
    <t>NMSB-72(R)</t>
  </si>
  <si>
    <t>Replicate LOD</t>
  </si>
  <si>
    <t>SiO2</t>
  </si>
  <si>
    <t>TiO2</t>
  </si>
  <si>
    <t>Al2O3</t>
  </si>
  <si>
    <t>FeO*</t>
  </si>
  <si>
    <t>MnO</t>
  </si>
  <si>
    <t>MgO</t>
  </si>
  <si>
    <t>CaO</t>
  </si>
  <si>
    <t>Na2O</t>
  </si>
  <si>
    <t>K2O</t>
  </si>
  <si>
    <t>P2O5</t>
  </si>
  <si>
    <t>Estimated LOI</t>
  </si>
  <si>
    <t>SO3</t>
  </si>
  <si>
    <t>Cl</t>
  </si>
  <si>
    <t>Trace Elements (ppm):</t>
  </si>
  <si>
    <t>Ni</t>
  </si>
  <si>
    <t>Cr</t>
  </si>
  <si>
    <t>Sc</t>
  </si>
  <si>
    <t>V</t>
  </si>
  <si>
    <t>Ba</t>
  </si>
  <si>
    <t>Rb</t>
  </si>
  <si>
    <t>Sr</t>
  </si>
  <si>
    <t>Zr</t>
  </si>
  <si>
    <t>Y</t>
  </si>
  <si>
    <t>Nb</t>
  </si>
  <si>
    <t>Ga</t>
  </si>
  <si>
    <t>Cu</t>
  </si>
  <si>
    <t>Zn</t>
  </si>
  <si>
    <t>Pb</t>
  </si>
  <si>
    <t>La</t>
  </si>
  <si>
    <t>Ce</t>
  </si>
  <si>
    <t>Th</t>
  </si>
  <si>
    <t>Nd</t>
  </si>
  <si>
    <t>U</t>
  </si>
  <si>
    <t>Unnormalized (wt.%):</t>
  </si>
  <si>
    <t>Normalized (wt.%):</t>
  </si>
  <si>
    <t>WSU XRF precision, limit of determination (2-sigma), relative absolute percent difference</t>
  </si>
  <si>
    <t>Mean RPAD</t>
  </si>
  <si>
    <r>
      <t>Replicate R</t>
    </r>
    <r>
      <rPr>
        <b/>
        <vertAlign val="superscript"/>
        <sz val="12"/>
        <color indexed="8"/>
        <rFont val="Arial"/>
        <family val="0"/>
      </rPr>
      <t>2</t>
    </r>
  </si>
  <si>
    <t xml:space="preserve">Average </t>
  </si>
  <si>
    <t>Std. Dev.</t>
  </si>
  <si>
    <t>Maximum</t>
  </si>
  <si>
    <t>Minimum</t>
  </si>
  <si>
    <t>Average</t>
  </si>
  <si>
    <t>Precision on single samples from September 2011 to March 2012</t>
  </si>
  <si>
    <t>BCR-C Standard (N=54) run as unknown</t>
  </si>
  <si>
    <t>TED Standard (N=33) run as unknown</t>
  </si>
  <si>
    <t>Coeff. Var (Std Dev/avg*100)</t>
  </si>
  <si>
    <t>Sample ID</t>
  </si>
  <si>
    <t>Detection limits are derived from the counts on the blank plus 3 times the standard deviation of the blank calculated as an unknown.</t>
  </si>
  <si>
    <t>These calculated detection limits, like most published LLDs, are unrealistically low.  Precision at these levels is usually +/- 100%.</t>
  </si>
  <si>
    <t>Limit of Detection (LOD)</t>
  </si>
  <si>
    <t>Calculated Det Lim</t>
  </si>
  <si>
    <t>Mg#</t>
  </si>
  <si>
    <t>Notes</t>
  </si>
  <si>
    <t>UTM East</t>
  </si>
  <si>
    <t>UTM North</t>
  </si>
  <si>
    <t>Section</t>
  </si>
  <si>
    <t>Pre Steens</t>
  </si>
  <si>
    <t>Lower A</t>
  </si>
  <si>
    <t>Upper</t>
  </si>
  <si>
    <t>Lower B</t>
  </si>
  <si>
    <t>Dike</t>
  </si>
  <si>
    <t>NMSB-71</t>
  </si>
  <si>
    <t>NMSB-70</t>
  </si>
  <si>
    <t>NMSB-48</t>
  </si>
  <si>
    <t>NMSB-54</t>
  </si>
  <si>
    <t>NMSB-50</t>
  </si>
  <si>
    <t>NMSB-22</t>
  </si>
  <si>
    <t>NMSB-23</t>
  </si>
  <si>
    <t>NMSB-25</t>
  </si>
  <si>
    <t>NMSB-28</t>
  </si>
  <si>
    <t>NMSB-26</t>
  </si>
  <si>
    <t>NMSB-32</t>
  </si>
  <si>
    <t>NMSB-28(R)</t>
  </si>
  <si>
    <t>(R) = Denotes a duplicate bead made from the same rock powder.</t>
  </si>
  <si>
    <t>Major elements normalized on a volatile-free basis, with total Fe expressed as FeO.</t>
  </si>
  <si>
    <t>Sum</t>
  </si>
  <si>
    <t>Elevation (m)</t>
  </si>
  <si>
    <t>Strat Height (m)</t>
  </si>
  <si>
    <t>n/a</t>
  </si>
  <si>
    <t>Latitude (WSG84)</t>
  </si>
  <si>
    <t>Longitude (WSG84)</t>
  </si>
  <si>
    <t xml:space="preserve">Sample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</si>
</sst>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 "/>
    <numFmt numFmtId="173" formatCode="0.0%"/>
    <numFmt numFmtId="174" formatCode="0.000"/>
    <numFmt numFmtId="175" formatCode="0\ \ "/>
    <numFmt numFmtId="176" formatCode="0.0"/>
    <numFmt numFmtId="177" formatCode="0.00\ \ "/>
    <numFmt numFmtId="178" formatCode="0.000000"/>
    <numFmt numFmtId="179" formatCode="0.00000"/>
  </numFmts>
  <fonts count="53">
    <font>
      <sz val="10"/>
      <name val="Arial"/>
      <family val="0"/>
    </font>
    <font>
      <sz val="12"/>
      <color indexed="8"/>
      <name val="Courier"/>
      <family val="2"/>
    </font>
    <font>
      <b/>
      <sz val="10"/>
      <name val="Arial"/>
      <family val="0"/>
    </font>
    <font>
      <b/>
      <vertAlign val="superscript"/>
      <sz val="12"/>
      <color indexed="8"/>
      <name val="Arial"/>
      <family val="0"/>
    </font>
    <font>
      <sz val="12"/>
      <name val="Arial"/>
      <family val="0"/>
    </font>
    <font>
      <sz val="10"/>
      <name val="Helv"/>
      <family val="0"/>
    </font>
    <font>
      <b/>
      <sz val="10"/>
      <name val="Helv"/>
      <family val="0"/>
    </font>
    <font>
      <sz val="14"/>
      <name val="Arial"/>
      <family val="0"/>
    </font>
    <font>
      <b/>
      <sz val="16"/>
      <name val="Arial"/>
      <family val="0"/>
    </font>
    <font>
      <sz val="10"/>
      <name val="Geneva"/>
      <family val="0"/>
    </font>
    <font>
      <b/>
      <u val="single"/>
      <sz val="10"/>
      <name val="Arial"/>
      <family val="0"/>
    </font>
    <font>
      <sz val="12"/>
      <color indexed="9"/>
      <name val="Courier"/>
      <family val="2"/>
    </font>
    <font>
      <sz val="12"/>
      <color indexed="14"/>
      <name val="Courier"/>
      <family val="2"/>
    </font>
    <font>
      <b/>
      <sz val="12"/>
      <color indexed="52"/>
      <name val="Courier"/>
      <family val="2"/>
    </font>
    <font>
      <b/>
      <sz val="12"/>
      <color indexed="9"/>
      <name val="Courier"/>
      <family val="2"/>
    </font>
    <font>
      <i/>
      <sz val="12"/>
      <color indexed="23"/>
      <name val="Courier"/>
      <family val="2"/>
    </font>
    <font>
      <sz val="12"/>
      <color indexed="17"/>
      <name val="Courier"/>
      <family val="2"/>
    </font>
    <font>
      <b/>
      <sz val="15"/>
      <color indexed="56"/>
      <name val="Courier"/>
      <family val="2"/>
    </font>
    <font>
      <b/>
      <sz val="13"/>
      <color indexed="56"/>
      <name val="Courier"/>
      <family val="2"/>
    </font>
    <font>
      <b/>
      <sz val="11"/>
      <color indexed="56"/>
      <name val="Courier"/>
      <family val="2"/>
    </font>
    <font>
      <sz val="12"/>
      <color indexed="62"/>
      <name val="Courier"/>
      <family val="2"/>
    </font>
    <font>
      <sz val="12"/>
      <color indexed="52"/>
      <name val="Courier"/>
      <family val="2"/>
    </font>
    <font>
      <sz val="12"/>
      <color indexed="60"/>
      <name val="Courier"/>
      <family val="2"/>
    </font>
    <font>
      <b/>
      <sz val="12"/>
      <color indexed="63"/>
      <name val="Courier"/>
      <family val="2"/>
    </font>
    <font>
      <b/>
      <sz val="18"/>
      <color indexed="56"/>
      <name val="Cambria"/>
      <family val="2"/>
    </font>
    <font>
      <b/>
      <sz val="12"/>
      <color indexed="8"/>
      <name val="Courier"/>
      <family val="2"/>
    </font>
    <font>
      <sz val="12"/>
      <color indexed="10"/>
      <name val="Courier"/>
      <family val="2"/>
    </font>
    <font>
      <b/>
      <sz val="16"/>
      <color indexed="8"/>
      <name val="Arial"/>
      <family val="0"/>
    </font>
    <font>
      <sz val="12"/>
      <color indexed="8"/>
      <name val="Arial"/>
      <family val="0"/>
    </font>
    <font>
      <b/>
      <sz val="12"/>
      <color indexed="8"/>
      <name val="Arial"/>
      <family val="0"/>
    </font>
    <font>
      <sz val="11"/>
      <color indexed="8"/>
      <name val="Calibri"/>
      <family val="2"/>
    </font>
    <font>
      <b/>
      <sz val="11"/>
      <color indexed="8"/>
      <name val="Calibri"/>
      <family val="2"/>
    </font>
    <font>
      <sz val="12"/>
      <color theme="1"/>
      <name val="Courier"/>
      <family val="2"/>
    </font>
    <font>
      <sz val="12"/>
      <color theme="0"/>
      <name val="Courier"/>
      <family val="2"/>
    </font>
    <font>
      <sz val="12"/>
      <color rgb="FF9C0006"/>
      <name val="Courier"/>
      <family val="2"/>
    </font>
    <font>
      <b/>
      <sz val="12"/>
      <color rgb="FFFA7D00"/>
      <name val="Courier"/>
      <family val="2"/>
    </font>
    <font>
      <b/>
      <sz val="12"/>
      <color theme="0"/>
      <name val="Courier"/>
      <family val="2"/>
    </font>
    <font>
      <i/>
      <sz val="12"/>
      <color rgb="FF7F7F7F"/>
      <name val="Courier"/>
      <family val="2"/>
    </font>
    <font>
      <sz val="12"/>
      <color rgb="FF006100"/>
      <name val="Courier"/>
      <family val="2"/>
    </font>
    <font>
      <b/>
      <sz val="15"/>
      <color theme="3"/>
      <name val="Courier"/>
      <family val="2"/>
    </font>
    <font>
      <b/>
      <sz val="13"/>
      <color theme="3"/>
      <name val="Courier"/>
      <family val="2"/>
    </font>
    <font>
      <b/>
      <sz val="11"/>
      <color theme="3"/>
      <name val="Courier"/>
      <family val="2"/>
    </font>
    <font>
      <sz val="12"/>
      <color rgb="FF3F3F76"/>
      <name val="Courier"/>
      <family val="2"/>
    </font>
    <font>
      <sz val="12"/>
      <color rgb="FFFA7D00"/>
      <name val="Courier"/>
      <family val="2"/>
    </font>
    <font>
      <sz val="12"/>
      <color rgb="FF9C6500"/>
      <name val="Courier"/>
      <family val="2"/>
    </font>
    <font>
      <b/>
      <sz val="12"/>
      <color rgb="FF3F3F3F"/>
      <name val="Courier"/>
      <family val="2"/>
    </font>
    <font>
      <b/>
      <sz val="18"/>
      <color theme="3"/>
      <name val="Cambria"/>
      <family val="2"/>
    </font>
    <font>
      <b/>
      <sz val="12"/>
      <color theme="1"/>
      <name val="Courier"/>
      <family val="2"/>
    </font>
    <font>
      <sz val="12"/>
      <color rgb="FFFF0000"/>
      <name val="Courier"/>
      <family val="2"/>
    </font>
    <font>
      <b/>
      <sz val="16"/>
      <color rgb="FF000000"/>
      <name val="Arial"/>
      <family val="0"/>
    </font>
    <font>
      <sz val="12"/>
      <color rgb="FF000000"/>
      <name val="Arial"/>
      <family val="0"/>
    </font>
    <font>
      <b/>
      <sz val="12"/>
      <color theme="1"/>
      <name val="Arial"/>
      <family val="0"/>
    </font>
    <font>
      <sz val="12"/>
      <color theme="1"/>
      <name val="Arial"/>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s>
  <cellStyleXfs count="61">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2" fillId="32" borderId="7" applyNumberFormat="0" applyFont="0" applyAlignment="0" applyProtection="0"/>
    <xf numFmtId="0" fontId="45" fillId="27" borderId="8" applyNumberFormat="0" applyAlignment="0" applyProtection="0"/>
    <xf numFmtId="9" fontId="0" fillId="0" borderId="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center"/>
    </xf>
    <xf numFmtId="0" fontId="2" fillId="0" borderId="0" xfId="0" applyFont="1" applyFill="1" applyBorder="1" applyAlignment="1">
      <alignment horizontal="center"/>
    </xf>
    <xf numFmtId="0" fontId="0" fillId="0" borderId="0" xfId="0" applyFont="1" applyAlignment="1">
      <alignment/>
    </xf>
    <xf numFmtId="15" fontId="2" fillId="0" borderId="0" xfId="0" applyNumberFormat="1" applyFont="1" applyBorder="1" applyAlignment="1">
      <alignment/>
    </xf>
    <xf numFmtId="0" fontId="0" fillId="0" borderId="0" xfId="0" applyFont="1" applyBorder="1" applyAlignment="1">
      <alignment/>
    </xf>
    <xf numFmtId="15" fontId="2" fillId="0" borderId="0" xfId="0" applyNumberFormat="1" applyFont="1" applyAlignment="1">
      <alignment/>
    </xf>
    <xf numFmtId="172" fontId="2" fillId="0" borderId="0" xfId="0" applyNumberFormat="1" applyFont="1" applyBorder="1" applyAlignment="1">
      <alignment/>
    </xf>
    <xf numFmtId="172" fontId="0" fillId="0" borderId="0" xfId="0" applyNumberFormat="1" applyFont="1" applyBorder="1" applyAlignment="1">
      <alignment/>
    </xf>
    <xf numFmtId="174" fontId="2" fillId="0" borderId="0" xfId="0" applyNumberFormat="1" applyFont="1" applyBorder="1" applyAlignment="1">
      <alignment/>
    </xf>
    <xf numFmtId="174" fontId="0" fillId="0" borderId="0" xfId="0" applyNumberFormat="1" applyFont="1" applyBorder="1" applyAlignment="1">
      <alignment/>
    </xf>
    <xf numFmtId="0" fontId="2" fillId="0" borderId="0" xfId="0" applyFont="1" applyBorder="1" applyAlignment="1">
      <alignment/>
    </xf>
    <xf numFmtId="0" fontId="2" fillId="0" borderId="0" xfId="0" applyFont="1" applyAlignment="1">
      <alignment/>
    </xf>
    <xf numFmtId="172" fontId="0" fillId="0" borderId="0" xfId="0" applyNumberFormat="1" applyFont="1" applyAlignment="1">
      <alignment horizontal="right"/>
    </xf>
    <xf numFmtId="174" fontId="0" fillId="0" borderId="0" xfId="0" applyNumberFormat="1" applyFont="1" applyBorder="1" applyAlignment="1">
      <alignment horizontal="right"/>
    </xf>
    <xf numFmtId="172" fontId="0" fillId="0" borderId="0" xfId="0" applyNumberFormat="1" applyFont="1" applyBorder="1" applyAlignment="1">
      <alignment horizontal="right"/>
    </xf>
    <xf numFmtId="175" fontId="0" fillId="0" borderId="0" xfId="0" applyNumberFormat="1" applyFont="1" applyAlignment="1">
      <alignment/>
    </xf>
    <xf numFmtId="175" fontId="2" fillId="0" borderId="0" xfId="0" applyNumberFormat="1" applyFont="1" applyBorder="1" applyAlignment="1">
      <alignment/>
    </xf>
    <xf numFmtId="175" fontId="0" fillId="0" borderId="0" xfId="0" applyNumberFormat="1" applyFont="1" applyBorder="1" applyAlignment="1">
      <alignment horizontal="right"/>
    </xf>
    <xf numFmtId="176" fontId="2" fillId="0" borderId="0" xfId="0" applyNumberFormat="1" applyFont="1" applyBorder="1" applyAlignment="1">
      <alignment/>
    </xf>
    <xf numFmtId="176" fontId="0" fillId="0" borderId="0" xfId="0" applyNumberFormat="1" applyFont="1" applyBorder="1" applyAlignment="1">
      <alignment horizontal="right"/>
    </xf>
    <xf numFmtId="0" fontId="2" fillId="0" borderId="0" xfId="0" applyFont="1" applyBorder="1" applyAlignment="1">
      <alignment horizontal="left"/>
    </xf>
    <xf numFmtId="175" fontId="0" fillId="0" borderId="0" xfId="0" applyNumberFormat="1" applyFont="1" applyAlignment="1">
      <alignment horizontal="right"/>
    </xf>
    <xf numFmtId="2" fontId="0" fillId="0" borderId="0" xfId="0" applyNumberFormat="1" applyFont="1" applyAlignment="1">
      <alignment horizontal="center"/>
    </xf>
    <xf numFmtId="175" fontId="2" fillId="0" borderId="0" xfId="0" applyNumberFormat="1" applyFont="1" applyBorder="1" applyAlignment="1">
      <alignment horizontal="left"/>
    </xf>
    <xf numFmtId="176" fontId="2" fillId="0" borderId="0" xfId="0" applyNumberFormat="1" applyFont="1" applyBorder="1" applyAlignment="1">
      <alignment horizontal="left"/>
    </xf>
    <xf numFmtId="177" fontId="0" fillId="0" borderId="0" xfId="0" applyNumberFormat="1" applyFont="1" applyBorder="1" applyAlignment="1">
      <alignment horizontal="center"/>
    </xf>
    <xf numFmtId="172" fontId="0" fillId="0" borderId="0" xfId="0" applyNumberFormat="1" applyFont="1" applyAlignment="1">
      <alignment/>
    </xf>
    <xf numFmtId="174" fontId="0" fillId="0" borderId="0" xfId="0" applyNumberFormat="1" applyFont="1" applyAlignment="1">
      <alignment/>
    </xf>
    <xf numFmtId="15" fontId="0" fillId="0" borderId="0" xfId="0" applyNumberFormat="1" applyFont="1" applyAlignment="1">
      <alignment/>
    </xf>
    <xf numFmtId="176" fontId="0" fillId="0" borderId="0" xfId="0" applyNumberFormat="1" applyFont="1" applyAlignment="1">
      <alignment/>
    </xf>
    <xf numFmtId="177" fontId="0" fillId="0" borderId="0" xfId="0" applyNumberFormat="1" applyFont="1" applyAlignment="1">
      <alignment/>
    </xf>
    <xf numFmtId="177" fontId="0" fillId="0" borderId="0" xfId="0" applyNumberFormat="1" applyFont="1" applyBorder="1" applyAlignment="1">
      <alignment horizontal="right"/>
    </xf>
    <xf numFmtId="0" fontId="2" fillId="0" borderId="0" xfId="0" applyFont="1" applyAlignment="1">
      <alignment horizontal="left"/>
    </xf>
    <xf numFmtId="2" fontId="0" fillId="0" borderId="0" xfId="0" applyNumberFormat="1" applyFont="1" applyBorder="1" applyAlignment="1">
      <alignment/>
    </xf>
    <xf numFmtId="1" fontId="0" fillId="0" borderId="0" xfId="0" applyNumberFormat="1" applyFont="1" applyBorder="1" applyAlignment="1">
      <alignment/>
    </xf>
    <xf numFmtId="2" fontId="0" fillId="0" borderId="0" xfId="0" applyNumberFormat="1" applyFont="1" applyAlignment="1">
      <alignment/>
    </xf>
    <xf numFmtId="1" fontId="0" fillId="0" borderId="0" xfId="0" applyNumberFormat="1" applyFont="1" applyAlignment="1">
      <alignment/>
    </xf>
    <xf numFmtId="0" fontId="49" fillId="0" borderId="0" xfId="0" applyFont="1" applyAlignment="1">
      <alignment horizontal="left" vertical="top"/>
    </xf>
    <xf numFmtId="16" fontId="50" fillId="0" borderId="0" xfId="0" applyNumberFormat="1" applyFont="1" applyAlignment="1">
      <alignment horizontal="center" vertical="center" wrapText="1"/>
    </xf>
    <xf numFmtId="0" fontId="51" fillId="0" borderId="0" xfId="0" applyFont="1" applyAlignment="1">
      <alignment horizontal="center" vertical="center" wrapText="1"/>
    </xf>
    <xf numFmtId="0" fontId="51" fillId="0" borderId="0" xfId="0" applyFont="1" applyAlignment="1">
      <alignment vertical="center" wrapText="1"/>
    </xf>
    <xf numFmtId="0" fontId="52" fillId="0" borderId="0" xfId="0" applyFont="1" applyAlignment="1">
      <alignment horizontal="center" vertical="center" wrapText="1"/>
    </xf>
    <xf numFmtId="10" fontId="0" fillId="0" borderId="0" xfId="0" applyNumberFormat="1" applyFont="1" applyAlignment="1">
      <alignment/>
    </xf>
    <xf numFmtId="0" fontId="50" fillId="0" borderId="0" xfId="0" applyFont="1" applyAlignment="1">
      <alignment horizontal="center" vertical="center" wrapText="1"/>
    </xf>
    <xf numFmtId="0" fontId="52" fillId="0" borderId="0" xfId="0" applyFont="1" applyAlignment="1">
      <alignment horizontal="center" vertical="center"/>
    </xf>
    <xf numFmtId="0" fontId="4" fillId="0" borderId="0" xfId="0" applyFont="1" applyAlignment="1">
      <alignment/>
    </xf>
    <xf numFmtId="2" fontId="4" fillId="0" borderId="0" xfId="0" applyNumberFormat="1" applyFont="1" applyAlignment="1">
      <alignment horizontal="center"/>
    </xf>
    <xf numFmtId="0" fontId="5" fillId="0" borderId="0" xfId="0" applyFont="1" applyAlignment="1">
      <alignment/>
    </xf>
    <xf numFmtId="0" fontId="6" fillId="0" borderId="10" xfId="0" applyFont="1" applyBorder="1" applyAlignment="1">
      <alignment horizontal="left"/>
    </xf>
    <xf numFmtId="174" fontId="6" fillId="0" borderId="10" xfId="0" applyNumberFormat="1" applyFont="1" applyBorder="1" applyAlignment="1">
      <alignment horizontal="right"/>
    </xf>
    <xf numFmtId="0" fontId="6" fillId="0" borderId="10" xfId="0" applyFont="1" applyBorder="1" applyAlignment="1">
      <alignment horizontal="right"/>
    </xf>
    <xf numFmtId="176" fontId="6" fillId="0" borderId="10" xfId="0" applyNumberFormat="1" applyFont="1" applyBorder="1" applyAlignment="1">
      <alignment horizontal="right"/>
    </xf>
    <xf numFmtId="0" fontId="7" fillId="0" borderId="0" xfId="0" applyFont="1" applyAlignment="1">
      <alignment/>
    </xf>
    <xf numFmtId="0" fontId="2" fillId="0" borderId="10" xfId="0" applyFont="1" applyBorder="1" applyAlignment="1">
      <alignment horizontal="left"/>
    </xf>
    <xf numFmtId="174" fontId="2" fillId="0" borderId="10" xfId="0" applyNumberFormat="1" applyFont="1" applyBorder="1" applyAlignment="1">
      <alignment horizontal="right"/>
    </xf>
    <xf numFmtId="0" fontId="2" fillId="0" borderId="10" xfId="0" applyFont="1" applyBorder="1" applyAlignment="1">
      <alignment horizontal="right"/>
    </xf>
    <xf numFmtId="176" fontId="2" fillId="0" borderId="10" xfId="0" applyNumberFormat="1" applyFont="1" applyBorder="1" applyAlignment="1">
      <alignment horizontal="right"/>
    </xf>
    <xf numFmtId="2" fontId="0" fillId="0" borderId="0" xfId="0" applyNumberFormat="1" applyFont="1" applyAlignment="1">
      <alignment horizontal="right"/>
    </xf>
    <xf numFmtId="0" fontId="0" fillId="0" borderId="11" xfId="0" applyFont="1" applyBorder="1" applyAlignment="1">
      <alignment/>
    </xf>
    <xf numFmtId="2" fontId="0" fillId="0" borderId="11" xfId="0" applyNumberFormat="1" applyFont="1" applyBorder="1" applyAlignment="1">
      <alignment/>
    </xf>
    <xf numFmtId="0" fontId="8" fillId="0" borderId="0" xfId="0" applyFont="1" applyAlignment="1">
      <alignment/>
    </xf>
    <xf numFmtId="174" fontId="5" fillId="0" borderId="0" xfId="0" applyNumberFormat="1" applyFont="1" applyAlignment="1">
      <alignment/>
    </xf>
    <xf numFmtId="0" fontId="9" fillId="0" borderId="0" xfId="0" applyFont="1" applyAlignment="1">
      <alignment/>
    </xf>
    <xf numFmtId="176" fontId="0" fillId="0" borderId="0" xfId="0" applyNumberFormat="1" applyFont="1" applyBorder="1" applyAlignment="1">
      <alignment/>
    </xf>
    <xf numFmtId="0" fontId="10" fillId="0" borderId="0" xfId="0" applyFont="1" applyAlignment="1">
      <alignment/>
    </xf>
    <xf numFmtId="0" fontId="0" fillId="0" borderId="0" xfId="0" applyFont="1" applyBorder="1" applyAlignment="1">
      <alignment horizontal="center"/>
    </xf>
    <xf numFmtId="0" fontId="0" fillId="0" borderId="0" xfId="0" applyFont="1" applyFill="1" applyBorder="1" applyAlignment="1">
      <alignment horizontal="center"/>
    </xf>
    <xf numFmtId="176" fontId="0" fillId="0" borderId="0" xfId="0" applyNumberFormat="1" applyFont="1" applyBorder="1" applyAlignment="1">
      <alignment horizontal="center"/>
    </xf>
    <xf numFmtId="176" fontId="0" fillId="0" borderId="0" xfId="0" applyNumberFormat="1" applyFont="1" applyFill="1" applyBorder="1" applyAlignment="1">
      <alignment horizontal="center"/>
    </xf>
    <xf numFmtId="1" fontId="0" fillId="0" borderId="0" xfId="0" applyNumberFormat="1" applyFont="1" applyBorder="1" applyAlignment="1">
      <alignment horizontal="center"/>
    </xf>
    <xf numFmtId="1" fontId="0" fillId="0" borderId="0" xfId="0" applyNumberFormat="1" applyFont="1" applyFill="1" applyBorder="1" applyAlignment="1">
      <alignment horizontal="center"/>
    </xf>
    <xf numFmtId="179" fontId="0" fillId="0" borderId="0" xfId="0" applyNumberFormat="1" applyFont="1" applyBorder="1" applyAlignment="1">
      <alignment horizontal="center"/>
    </xf>
    <xf numFmtId="179" fontId="0" fillId="0" borderId="0" xfId="0" applyNumberFormat="1"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51</xdr:row>
      <xdr:rowOff>152400</xdr:rowOff>
    </xdr:from>
    <xdr:to>
      <xdr:col>12</xdr:col>
      <xdr:colOff>114300</xdr:colOff>
      <xdr:row>69</xdr:row>
      <xdr:rowOff>28575</xdr:rowOff>
    </xdr:to>
    <xdr:sp>
      <xdr:nvSpPr>
        <xdr:cNvPr id="1" name="TextBox 1"/>
        <xdr:cNvSpPr txBox="1">
          <a:spLocks noChangeArrowheads="1"/>
        </xdr:cNvSpPr>
      </xdr:nvSpPr>
      <xdr:spPr>
        <a:xfrm>
          <a:off x="85725" y="10448925"/>
          <a:ext cx="10534650" cy="2828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LOD = limit of determination. 2 sigma limits determined by analyzing about 250 repeat experiments over the course of 14 months. These represent working day-in, day-out precision. In contrast to many other labs, results reported down to zero because there is information at 1 and 2 sigma even though most limits of detection are defined at 3 sigma. 95% confident the result at 2 +/- 2 ppm, but strict detection limit usage would preclude reporting the number at all because there is</a:t>
          </a:r>
          <a:r>
            <a:rPr lang="en-US" cap="none" sz="1100" b="0" i="0" u="none" baseline="0">
              <a:solidFill>
                <a:srgbClr val="000000"/>
              </a:solidFill>
              <a:latin typeface="Calibri"/>
              <a:ea typeface="Calibri"/>
              <a:cs typeface="Calibri"/>
            </a:rPr>
            <a:t> not </a:t>
          </a:r>
          <a:r>
            <a:rPr lang="en-US" cap="none" sz="1100" b="0" i="0" u="none" baseline="0">
              <a:solidFill>
                <a:srgbClr val="000000"/>
              </a:solidFill>
              <a:latin typeface="Calibri"/>
              <a:ea typeface="Calibri"/>
              <a:cs typeface="Calibri"/>
            </a:rPr>
            <a:t>99% confidence of detection. </a:t>
          </a:r>
          <a:r>
            <a:rPr lang="en-US" cap="none" sz="1100" b="1" i="0" u="none" baseline="0">
              <a:solidFill>
                <a:srgbClr val="000000"/>
              </a:solidFill>
              <a:latin typeface="Calibri"/>
              <a:ea typeface="Calibri"/>
              <a:cs typeface="Calibri"/>
            </a:rPr>
            <a:t>From WSU GeoAnalystical</a:t>
          </a:r>
          <a:r>
            <a:rPr lang="en-US" cap="none" sz="1100" b="1" i="0" u="none" baseline="0">
              <a:solidFill>
                <a:srgbClr val="000000"/>
              </a:solidFill>
              <a:latin typeface="Calibri"/>
              <a:ea typeface="Calibri"/>
              <a:cs typeface="Calibri"/>
            </a:rPr>
            <a:t> Lab webpage, http://cahnrs.wsu.edu/soe/xrf_precision/ </a:t>
          </a:r>
          <a:r>
            <a:rPr lang="en-US" cap="none" sz="1100" b="0" i="0" u="none" baseline="0">
              <a:solidFill>
                <a:srgbClr val="000000"/>
              </a:solidFill>
              <a:latin typeface="Calibri"/>
              <a:ea typeface="Calibri"/>
              <a:cs typeface="Calibri"/>
            </a:rPr>
            <a:t>(accessed 11/6/16)</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RPAD</a:t>
          </a:r>
          <a:r>
            <a:rPr lang="en-US" cap="none" sz="1100" b="0" i="0" u="none" baseline="0">
              <a:solidFill>
                <a:srgbClr val="000000"/>
              </a:solidFill>
              <a:latin typeface="Calibri"/>
              <a:ea typeface="Calibri"/>
              <a:cs typeface="Calibri"/>
            </a:rPr>
            <a:t> = relative absolute percent difference. Over 250 samples and their repeat analysis were compiled from over a year of operation. Using this repeat data, for a given element the RPAD is calculated the between the elemental concentrations of the 1st and 2nd aliquot of a given sample as follows: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repeat data were filtered to eliminate samples with concentrations lower than the Limit of Detection (LOD), and the RPAD was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calculated for each pair. The ~250 RPAD values were then averaged for each element.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general as elemental concentration decreases the RPAD increases, SiO2 being the exception. Failure to regress a statistically significant (p-value &lt;0.10) line indicates that the trend seen is not solely due to elemental concentration (i.e. instrument precision). Presumably, element partitioning in remnant crystalline phases of the sample powder can cause differences between Aliquot 1 and Aliquot 2, increasing the RPAD. There are two processes during sample preparation where partitioning can occur; 1) when the sample aliquots are removed from the initial powder when the flux is added, and 2) during sample regrinding when some powder is lost during the transfer from grinding container back to crucible.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From Kelly et al. 2016.</a:t>
          </a:r>
        </a:p>
      </xdr:txBody>
    </xdr:sp>
    <xdr:clientData/>
  </xdr:twoCellAnchor>
  <xdr:twoCellAnchor editAs="oneCell">
    <xdr:from>
      <xdr:col>0</xdr:col>
      <xdr:colOff>266700</xdr:colOff>
      <xdr:row>58</xdr:row>
      <xdr:rowOff>152400</xdr:rowOff>
    </xdr:from>
    <xdr:to>
      <xdr:col>3</xdr:col>
      <xdr:colOff>866775</xdr:colOff>
      <xdr:row>62</xdr:row>
      <xdr:rowOff>85725</xdr:rowOff>
    </xdr:to>
    <xdr:pic>
      <xdr:nvPicPr>
        <xdr:cNvPr id="2" name="Picture 2"/>
        <xdr:cNvPicPr preferRelativeResize="1">
          <a:picLocks noChangeAspect="1"/>
        </xdr:cNvPicPr>
      </xdr:nvPicPr>
      <xdr:blipFill>
        <a:blip r:embed="rId1"/>
        <a:stretch>
          <a:fillRect/>
        </a:stretch>
      </xdr:blipFill>
      <xdr:spPr>
        <a:xfrm>
          <a:off x="266700" y="11620500"/>
          <a:ext cx="43815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S125"/>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11.421875" defaultRowHeight="12.75"/>
  <cols>
    <col min="1" max="1" width="34.140625" style="11" customWidth="1"/>
    <col min="2" max="3" width="10.140625" style="5" bestFit="1" customWidth="1"/>
    <col min="4" max="4" width="9.8515625" style="3" customWidth="1"/>
    <col min="5" max="27" width="9.8515625" style="5" customWidth="1"/>
    <col min="28" max="28" width="11.00390625" style="3" bestFit="1" customWidth="1"/>
    <col min="29" max="45" width="9.8515625" style="5" customWidth="1"/>
    <col min="46" max="46" width="9.8515625" style="3" customWidth="1"/>
    <col min="47" max="47" width="11.00390625" style="3" bestFit="1" customWidth="1"/>
    <col min="48" max="70" width="9.8515625" style="3" customWidth="1"/>
    <col min="71" max="71" width="11.00390625" style="3" bestFit="1" customWidth="1"/>
    <col min="72" max="16384" width="10.8515625" style="3" customWidth="1"/>
  </cols>
  <sheetData>
    <row r="1" spans="1:71" ht="12.75">
      <c r="A1" s="21" t="s">
        <v>227</v>
      </c>
      <c r="B1" s="1" t="s">
        <v>0</v>
      </c>
      <c r="C1" s="1" t="s">
        <v>1</v>
      </c>
      <c r="D1" s="1" t="s">
        <v>142</v>
      </c>
      <c r="E1" s="1" t="s">
        <v>2</v>
      </c>
      <c r="F1" s="1" t="s">
        <v>3</v>
      </c>
      <c r="G1" s="1" t="s">
        <v>4</v>
      </c>
      <c r="H1" s="2" t="s">
        <v>5</v>
      </c>
      <c r="I1" s="1" t="s">
        <v>6</v>
      </c>
      <c r="J1" s="1" t="s">
        <v>7</v>
      </c>
      <c r="K1" s="1" t="s">
        <v>8</v>
      </c>
      <c r="L1" s="1" t="s">
        <v>9</v>
      </c>
      <c r="M1" s="1" t="s">
        <v>10</v>
      </c>
      <c r="N1" s="1" t="s">
        <v>11</v>
      </c>
      <c r="O1" s="1" t="s">
        <v>12</v>
      </c>
      <c r="P1" s="1" t="s">
        <v>13</v>
      </c>
      <c r="Q1" s="1" t="s">
        <v>14</v>
      </c>
      <c r="R1" s="1" t="s">
        <v>15</v>
      </c>
      <c r="S1" s="2" t="s">
        <v>16</v>
      </c>
      <c r="T1" s="1" t="s">
        <v>17</v>
      </c>
      <c r="U1" s="1" t="s">
        <v>18</v>
      </c>
      <c r="V1" s="1" t="s">
        <v>212</v>
      </c>
      <c r="W1" s="1" t="s">
        <v>213</v>
      </c>
      <c r="X1" s="1" t="s">
        <v>19</v>
      </c>
      <c r="Y1" s="1" t="s">
        <v>214</v>
      </c>
      <c r="Z1" s="1" t="s">
        <v>216</v>
      </c>
      <c r="AA1" s="1" t="s">
        <v>215</v>
      </c>
      <c r="AB1" s="2" t="s">
        <v>218</v>
      </c>
      <c r="AC1" s="1" t="s">
        <v>20</v>
      </c>
      <c r="AD1" s="1" t="s">
        <v>217</v>
      </c>
      <c r="AE1" s="1" t="s">
        <v>21</v>
      </c>
      <c r="AF1" s="1" t="s">
        <v>22</v>
      </c>
      <c r="AG1" s="1" t="s">
        <v>23</v>
      </c>
      <c r="AH1" s="1" t="s">
        <v>24</v>
      </c>
      <c r="AI1" s="1" t="s">
        <v>25</v>
      </c>
      <c r="AJ1" s="1" t="s">
        <v>26</v>
      </c>
      <c r="AK1" s="1" t="s">
        <v>27</v>
      </c>
      <c r="AL1" s="1" t="s">
        <v>28</v>
      </c>
      <c r="AM1" s="1" t="s">
        <v>29</v>
      </c>
      <c r="AN1" s="1" t="s">
        <v>30</v>
      </c>
      <c r="AO1" s="1" t="s">
        <v>31</v>
      </c>
      <c r="AP1" s="1" t="s">
        <v>32</v>
      </c>
      <c r="AQ1" s="1" t="s">
        <v>33</v>
      </c>
      <c r="AR1" s="1" t="s">
        <v>34</v>
      </c>
      <c r="AS1" s="1" t="s">
        <v>209</v>
      </c>
      <c r="AT1" s="1" t="s">
        <v>211</v>
      </c>
      <c r="AU1" s="1" t="s">
        <v>141</v>
      </c>
      <c r="AV1" s="1" t="s">
        <v>121</v>
      </c>
      <c r="AW1" s="1" t="s">
        <v>122</v>
      </c>
      <c r="AX1" s="1" t="s">
        <v>123</v>
      </c>
      <c r="AY1" s="1" t="s">
        <v>210</v>
      </c>
      <c r="AZ1" s="1" t="s">
        <v>124</v>
      </c>
      <c r="BA1" s="1" t="s">
        <v>125</v>
      </c>
      <c r="BB1" s="1" t="s">
        <v>126</v>
      </c>
      <c r="BC1" s="1" t="s">
        <v>127</v>
      </c>
      <c r="BD1" s="1" t="s">
        <v>128</v>
      </c>
      <c r="BE1" s="1" t="s">
        <v>129</v>
      </c>
      <c r="BF1" s="1" t="s">
        <v>130</v>
      </c>
      <c r="BG1" s="1" t="s">
        <v>131</v>
      </c>
      <c r="BH1" s="1" t="s">
        <v>132</v>
      </c>
      <c r="BI1" s="1" t="s">
        <v>133</v>
      </c>
      <c r="BJ1" s="1" t="s">
        <v>134</v>
      </c>
      <c r="BK1" s="1" t="s">
        <v>135</v>
      </c>
      <c r="BL1" s="1" t="s">
        <v>136</v>
      </c>
      <c r="BM1" s="1" t="s">
        <v>137</v>
      </c>
      <c r="BN1" s="2" t="s">
        <v>138</v>
      </c>
      <c r="BO1" s="2" t="s">
        <v>139</v>
      </c>
      <c r="BP1" s="2" t="s">
        <v>208</v>
      </c>
      <c r="BQ1" s="2" t="s">
        <v>207</v>
      </c>
      <c r="BR1" s="2" t="s">
        <v>140</v>
      </c>
      <c r="BS1" s="33" t="s">
        <v>143</v>
      </c>
    </row>
    <row r="2" spans="1:71" ht="12.75">
      <c r="A2" s="21" t="s">
        <v>201</v>
      </c>
      <c r="B2" s="66" t="s">
        <v>204</v>
      </c>
      <c r="C2" s="66" t="s">
        <v>204</v>
      </c>
      <c r="D2" s="66" t="s">
        <v>204</v>
      </c>
      <c r="E2" s="66" t="s">
        <v>204</v>
      </c>
      <c r="F2" s="66" t="s">
        <v>204</v>
      </c>
      <c r="G2" s="66" t="s">
        <v>205</v>
      </c>
      <c r="H2" s="66" t="s">
        <v>205</v>
      </c>
      <c r="I2" s="66" t="s">
        <v>205</v>
      </c>
      <c r="J2" s="66" t="s">
        <v>205</v>
      </c>
      <c r="K2" s="66" t="s">
        <v>205</v>
      </c>
      <c r="L2" s="66" t="s">
        <v>205</v>
      </c>
      <c r="M2" s="66" t="s">
        <v>205</v>
      </c>
      <c r="N2" s="66" t="s">
        <v>205</v>
      </c>
      <c r="O2" s="66" t="s">
        <v>205</v>
      </c>
      <c r="P2" s="66" t="s">
        <v>205</v>
      </c>
      <c r="Q2" s="66" t="s">
        <v>205</v>
      </c>
      <c r="R2" s="66" t="s">
        <v>205</v>
      </c>
      <c r="S2" s="66" t="s">
        <v>205</v>
      </c>
      <c r="T2" s="66" t="s">
        <v>205</v>
      </c>
      <c r="U2" s="66" t="s">
        <v>205</v>
      </c>
      <c r="V2" s="66" t="s">
        <v>206</v>
      </c>
      <c r="W2" s="66" t="s">
        <v>206</v>
      </c>
      <c r="X2" s="66" t="s">
        <v>205</v>
      </c>
      <c r="Y2" s="66" t="s">
        <v>206</v>
      </c>
      <c r="Z2" s="66" t="s">
        <v>206</v>
      </c>
      <c r="AA2" s="66" t="s">
        <v>206</v>
      </c>
      <c r="AB2" s="66" t="s">
        <v>206</v>
      </c>
      <c r="AC2" s="66" t="s">
        <v>205</v>
      </c>
      <c r="AD2" s="66" t="s">
        <v>206</v>
      </c>
      <c r="AE2" s="66" t="s">
        <v>205</v>
      </c>
      <c r="AF2" s="66" t="s">
        <v>205</v>
      </c>
      <c r="AG2" s="66" t="s">
        <v>205</v>
      </c>
      <c r="AH2" s="66" t="s">
        <v>205</v>
      </c>
      <c r="AI2" s="66" t="s">
        <v>205</v>
      </c>
      <c r="AJ2" s="66" t="s">
        <v>205</v>
      </c>
      <c r="AK2" s="66" t="s">
        <v>205</v>
      </c>
      <c r="AL2" s="66" t="s">
        <v>205</v>
      </c>
      <c r="AM2" s="66" t="s">
        <v>205</v>
      </c>
      <c r="AN2" s="66" t="s">
        <v>205</v>
      </c>
      <c r="AO2" s="66" t="s">
        <v>205</v>
      </c>
      <c r="AP2" s="66" t="s">
        <v>205</v>
      </c>
      <c r="AQ2" s="66" t="s">
        <v>205</v>
      </c>
      <c r="AR2" s="66" t="s">
        <v>205</v>
      </c>
      <c r="AS2" s="66" t="s">
        <v>206</v>
      </c>
      <c r="AT2" s="66" t="s">
        <v>206</v>
      </c>
      <c r="AU2" s="66" t="s">
        <v>206</v>
      </c>
      <c r="AV2" s="66" t="s">
        <v>205</v>
      </c>
      <c r="AW2" s="66" t="s">
        <v>205</v>
      </c>
      <c r="AX2" s="66" t="s">
        <v>203</v>
      </c>
      <c r="AY2" s="66" t="s">
        <v>206</v>
      </c>
      <c r="AZ2" s="66" t="s">
        <v>203</v>
      </c>
      <c r="BA2" s="66" t="s">
        <v>202</v>
      </c>
      <c r="BB2" s="66" t="s">
        <v>202</v>
      </c>
      <c r="BC2" s="66" t="s">
        <v>203</v>
      </c>
      <c r="BD2" s="66" t="s">
        <v>203</v>
      </c>
      <c r="BE2" s="66" t="s">
        <v>203</v>
      </c>
      <c r="BF2" s="66" t="s">
        <v>203</v>
      </c>
      <c r="BG2" s="66" t="s">
        <v>203</v>
      </c>
      <c r="BH2" s="66" t="s">
        <v>203</v>
      </c>
      <c r="BI2" s="66" t="s">
        <v>203</v>
      </c>
      <c r="BJ2" s="66" t="s">
        <v>203</v>
      </c>
      <c r="BK2" s="66" t="s">
        <v>203</v>
      </c>
      <c r="BL2" s="66" t="s">
        <v>203</v>
      </c>
      <c r="BM2" s="66" t="s">
        <v>203</v>
      </c>
      <c r="BN2" s="66" t="s">
        <v>203</v>
      </c>
      <c r="BO2" s="66" t="s">
        <v>203</v>
      </c>
      <c r="BP2" s="66" t="s">
        <v>206</v>
      </c>
      <c r="BQ2" s="66" t="s">
        <v>206</v>
      </c>
      <c r="BR2" s="66" t="s">
        <v>203</v>
      </c>
      <c r="BS2" s="66" t="s">
        <v>203</v>
      </c>
    </row>
    <row r="3" spans="1:71" ht="12.75">
      <c r="A3" s="21" t="s">
        <v>222</v>
      </c>
      <c r="B3" s="68">
        <v>1587.9711192</v>
      </c>
      <c r="C3" s="68">
        <v>1674.008844</v>
      </c>
      <c r="D3" s="68">
        <v>1674.008844</v>
      </c>
      <c r="E3" s="68">
        <v>1674.876</v>
      </c>
      <c r="F3" s="68">
        <v>1680.9784008</v>
      </c>
      <c r="G3" s="68">
        <v>1999.6528968000002</v>
      </c>
      <c r="H3" s="69">
        <v>2007.5837928</v>
      </c>
      <c r="I3" s="68">
        <v>2027.5308192</v>
      </c>
      <c r="J3" s="68">
        <v>2028.1392</v>
      </c>
      <c r="K3" s="68">
        <v>2041.9506024000002</v>
      </c>
      <c r="L3" s="68">
        <v>2075.59656</v>
      </c>
      <c r="M3" s="68">
        <v>2065.2623160000003</v>
      </c>
      <c r="N3" s="68">
        <v>2085.9304992</v>
      </c>
      <c r="O3" s="68">
        <v>2094.1015776000004</v>
      </c>
      <c r="P3" s="68">
        <v>2096.5668</v>
      </c>
      <c r="Q3" s="68">
        <v>2096.745108</v>
      </c>
      <c r="R3" s="68">
        <v>2097.6336</v>
      </c>
      <c r="S3" s="69">
        <v>2121.4991352</v>
      </c>
      <c r="T3" s="68">
        <v>2215.9478160000003</v>
      </c>
      <c r="U3" s="68">
        <v>2218.6392</v>
      </c>
      <c r="V3" s="68">
        <v>1388.7398184</v>
      </c>
      <c r="W3" s="68">
        <v>1512.7489176000001</v>
      </c>
      <c r="X3" s="68">
        <v>2074.3947336</v>
      </c>
      <c r="Y3" s="68">
        <v>2075.8370472</v>
      </c>
      <c r="Z3" s="68">
        <v>2078.7360000000003</v>
      </c>
      <c r="AA3" s="68">
        <v>2080.8696</v>
      </c>
      <c r="AB3" s="68">
        <v>2080.8696</v>
      </c>
      <c r="AC3" s="68">
        <v>2129.6702136</v>
      </c>
      <c r="AD3" s="68">
        <v>2058.0096000000003</v>
      </c>
      <c r="AE3" s="68">
        <v>2029.6939848</v>
      </c>
      <c r="AF3" s="68">
        <v>1951.1067912</v>
      </c>
      <c r="AG3" s="68">
        <v>1949.1960000000001</v>
      </c>
      <c r="AH3" s="68">
        <v>1471.4122464</v>
      </c>
      <c r="AI3" s="68">
        <v>1485.2904</v>
      </c>
      <c r="AJ3" s="68">
        <v>1488.2353776000002</v>
      </c>
      <c r="AK3" s="68">
        <v>1558.6514928</v>
      </c>
      <c r="AL3" s="68">
        <v>1566.8225712</v>
      </c>
      <c r="AM3" s="68">
        <v>1591.5762936</v>
      </c>
      <c r="AN3" s="68">
        <v>1647.0919560000002</v>
      </c>
      <c r="AO3" s="68">
        <v>1793.4432000000002</v>
      </c>
      <c r="AP3" s="68">
        <v>1294.4856</v>
      </c>
      <c r="AQ3" s="68">
        <v>1326.0141119999998</v>
      </c>
      <c r="AR3" s="68">
        <v>1400.7562536</v>
      </c>
      <c r="AS3" s="68">
        <v>1464.9236640000001</v>
      </c>
      <c r="AT3" s="68">
        <v>1896.5521632</v>
      </c>
      <c r="AU3" s="68">
        <v>1896.5521632</v>
      </c>
      <c r="AV3" s="68">
        <v>1971.0538176000002</v>
      </c>
      <c r="AW3" s="68">
        <v>2000.8544184000002</v>
      </c>
      <c r="AX3" s="68">
        <v>1552.1623008</v>
      </c>
      <c r="AY3" s="68">
        <v>1551.1272000000001</v>
      </c>
      <c r="AZ3" s="68">
        <v>1445.6971848</v>
      </c>
      <c r="BA3" s="68">
        <v>1444.7520000000002</v>
      </c>
      <c r="BB3" s="68">
        <v>1444.7520000000002</v>
      </c>
      <c r="BC3" s="68">
        <v>1452.372</v>
      </c>
      <c r="BD3" s="68">
        <v>1456.031124</v>
      </c>
      <c r="BE3" s="68">
        <v>1469.136</v>
      </c>
      <c r="BF3" s="68">
        <v>1497.1276128000002</v>
      </c>
      <c r="BG3" s="68">
        <v>1518.9973176000003</v>
      </c>
      <c r="BH3" s="68">
        <v>1529.571744</v>
      </c>
      <c r="BI3" s="68">
        <v>1530.4008000000001</v>
      </c>
      <c r="BJ3" s="68">
        <v>1556.6136000000001</v>
      </c>
      <c r="BK3" s="68">
        <v>1574.2727976</v>
      </c>
      <c r="BL3" s="68">
        <v>1585.8082584</v>
      </c>
      <c r="BM3" s="68">
        <v>1620.6560424000002</v>
      </c>
      <c r="BN3" s="69">
        <v>1665.8377656</v>
      </c>
      <c r="BO3" s="69">
        <v>1687.9476528000002</v>
      </c>
      <c r="BP3" s="69">
        <v>1714.864236</v>
      </c>
      <c r="BQ3" s="69">
        <v>1745.1458112</v>
      </c>
      <c r="BR3" s="69">
        <v>1732.8888888000001</v>
      </c>
      <c r="BS3" s="68">
        <v>1617.04648393992</v>
      </c>
    </row>
    <row r="4" spans="1:71" ht="12.75">
      <c r="A4" s="21" t="s">
        <v>223</v>
      </c>
      <c r="B4" s="70">
        <v>1157</v>
      </c>
      <c r="C4" s="70">
        <v>1243</v>
      </c>
      <c r="D4" s="70">
        <v>1244</v>
      </c>
      <c r="E4" s="70">
        <v>1244</v>
      </c>
      <c r="F4" s="70">
        <v>1250</v>
      </c>
      <c r="G4" s="70">
        <v>432.0357120000002</v>
      </c>
      <c r="H4" s="71">
        <v>439.96660800000006</v>
      </c>
      <c r="I4" s="70">
        <v>459.9136344000001</v>
      </c>
      <c r="J4" s="70">
        <v>460.52201520000017</v>
      </c>
      <c r="K4" s="70">
        <v>474.3334176000002</v>
      </c>
      <c r="L4" s="70">
        <v>508</v>
      </c>
      <c r="M4" s="70">
        <v>497.64513120000015</v>
      </c>
      <c r="N4" s="70">
        <v>518.3133144000002</v>
      </c>
      <c r="O4" s="70">
        <v>526.4843928000003</v>
      </c>
      <c r="P4" s="70">
        <v>528.9496152000002</v>
      </c>
      <c r="Q4" s="70">
        <v>529.1279232000002</v>
      </c>
      <c r="R4" s="70">
        <v>530.0164152000001</v>
      </c>
      <c r="S4" s="71">
        <v>553.8819504000002</v>
      </c>
      <c r="T4" s="70">
        <v>648.3306312000002</v>
      </c>
      <c r="U4" s="70">
        <v>651.0220152000002</v>
      </c>
      <c r="V4" s="70" t="s">
        <v>224</v>
      </c>
      <c r="W4" s="70" t="s">
        <v>224</v>
      </c>
      <c r="X4" s="70">
        <v>628.6975488</v>
      </c>
      <c r="Y4" s="70" t="s">
        <v>224</v>
      </c>
      <c r="Z4" s="70" t="s">
        <v>224</v>
      </c>
      <c r="AA4" s="70" t="s">
        <v>224</v>
      </c>
      <c r="AB4" s="71" t="s">
        <v>224</v>
      </c>
      <c r="AC4" s="70">
        <v>684</v>
      </c>
      <c r="AD4" s="70" t="s">
        <v>224</v>
      </c>
      <c r="AE4" s="70">
        <v>583.9968</v>
      </c>
      <c r="AF4" s="70">
        <v>505.4096064000002</v>
      </c>
      <c r="AG4" s="70">
        <v>503.49881520000014</v>
      </c>
      <c r="AH4" s="70">
        <v>427.48681520000014</v>
      </c>
      <c r="AI4" s="70">
        <v>441.36496880000016</v>
      </c>
      <c r="AJ4" s="70">
        <v>444.3099464000003</v>
      </c>
      <c r="AK4" s="70">
        <v>507</v>
      </c>
      <c r="AL4" s="70">
        <v>515</v>
      </c>
      <c r="AM4" s="70">
        <v>540</v>
      </c>
      <c r="AN4" s="70">
        <v>596</v>
      </c>
      <c r="AO4" s="70">
        <v>741</v>
      </c>
      <c r="AP4" s="70">
        <v>1107</v>
      </c>
      <c r="AQ4" s="70">
        <v>1138</v>
      </c>
      <c r="AR4" s="70">
        <v>1213</v>
      </c>
      <c r="AS4" s="70" t="s">
        <v>224</v>
      </c>
      <c r="AT4" s="70" t="s">
        <v>224</v>
      </c>
      <c r="AU4" s="70" t="s">
        <v>224</v>
      </c>
      <c r="AV4" s="70">
        <v>525.3566328000003</v>
      </c>
      <c r="AW4" s="70">
        <v>555.1572336000002</v>
      </c>
      <c r="AX4" s="70">
        <v>106.46511600000002</v>
      </c>
      <c r="AY4" s="70" t="s">
        <v>224</v>
      </c>
      <c r="AZ4" s="70">
        <v>0</v>
      </c>
      <c r="BA4" s="70">
        <v>-0.945184799999879</v>
      </c>
      <c r="BB4" s="70">
        <v>-0.945184799999879</v>
      </c>
      <c r="BC4" s="70">
        <v>6.6748152000001255</v>
      </c>
      <c r="BD4" s="70">
        <v>10.333939200000145</v>
      </c>
      <c r="BE4" s="70">
        <v>23.438815200000136</v>
      </c>
      <c r="BF4" s="70">
        <v>51.43042800000018</v>
      </c>
      <c r="BG4" s="70">
        <v>73.30013280000026</v>
      </c>
      <c r="BH4" s="70">
        <v>83.87455920000002</v>
      </c>
      <c r="BI4" s="70">
        <v>84.70361520000012</v>
      </c>
      <c r="BJ4" s="70">
        <v>110.91641520000013</v>
      </c>
      <c r="BK4" s="70">
        <v>128.5756128000001</v>
      </c>
      <c r="BL4" s="70">
        <v>140.11107360000022</v>
      </c>
      <c r="BM4" s="70">
        <v>174.95885760000021</v>
      </c>
      <c r="BN4" s="71">
        <v>220.14058080000007</v>
      </c>
      <c r="BO4" s="71">
        <v>242.25046800000027</v>
      </c>
      <c r="BP4" s="71" t="s">
        <v>224</v>
      </c>
      <c r="BQ4" s="71" t="s">
        <v>224</v>
      </c>
      <c r="BR4" s="71">
        <v>287.1917040000002</v>
      </c>
      <c r="BS4" s="71">
        <v>287.1917040000002</v>
      </c>
    </row>
    <row r="5" spans="1:71" ht="12.75">
      <c r="A5" s="21" t="s">
        <v>225</v>
      </c>
      <c r="B5" s="72">
        <v>42.5455868</v>
      </c>
      <c r="C5" s="72">
        <v>42.5434778</v>
      </c>
      <c r="D5" s="72">
        <v>42.5434778</v>
      </c>
      <c r="E5" s="72">
        <v>42.5434778</v>
      </c>
      <c r="F5" s="72">
        <v>42.5428817</v>
      </c>
      <c r="G5" s="72">
        <v>42.5962066</v>
      </c>
      <c r="H5" s="73">
        <v>42.5960817</v>
      </c>
      <c r="I5" s="72">
        <v>42.5959274</v>
      </c>
      <c r="J5" s="72">
        <v>42.5959274</v>
      </c>
      <c r="K5" s="72">
        <v>42.5960381</v>
      </c>
      <c r="L5" s="72">
        <v>42.5966775</v>
      </c>
      <c r="M5" s="72">
        <v>42.5984034</v>
      </c>
      <c r="N5" s="72">
        <v>42.5983757</v>
      </c>
      <c r="O5" s="72">
        <v>42.5984277</v>
      </c>
      <c r="P5" s="72">
        <v>42.5984677</v>
      </c>
      <c r="Q5" s="72">
        <v>42.5985532</v>
      </c>
      <c r="R5" s="72">
        <v>42.5985532</v>
      </c>
      <c r="S5" s="73">
        <v>42.599485</v>
      </c>
      <c r="T5" s="72">
        <v>42.6000785</v>
      </c>
      <c r="U5" s="72">
        <v>42.6000785</v>
      </c>
      <c r="V5" s="72">
        <v>42.5469057</v>
      </c>
      <c r="W5" s="72">
        <v>42.5543802</v>
      </c>
      <c r="X5" s="72">
        <v>42.5805232</v>
      </c>
      <c r="Y5" s="72">
        <v>42.5823495</v>
      </c>
      <c r="Z5" s="72">
        <v>42.582219</v>
      </c>
      <c r="AA5" s="72">
        <v>42.5830123</v>
      </c>
      <c r="AB5" s="72">
        <v>42.5830123</v>
      </c>
      <c r="AC5" s="72">
        <v>42.5842537</v>
      </c>
      <c r="AD5" s="72">
        <v>42.582715</v>
      </c>
      <c r="AE5" s="72">
        <v>42.581518</v>
      </c>
      <c r="AF5" s="72">
        <v>42.5780346</v>
      </c>
      <c r="AG5" s="72">
        <v>42.578029</v>
      </c>
      <c r="AH5" s="72">
        <v>42.3237815</v>
      </c>
      <c r="AI5" s="72">
        <v>42.323589</v>
      </c>
      <c r="AJ5" s="72">
        <v>42.3239982</v>
      </c>
      <c r="AK5" s="72">
        <v>42.682046</v>
      </c>
      <c r="AL5" s="72">
        <v>42.6824268</v>
      </c>
      <c r="AM5" s="72">
        <v>42.6826584</v>
      </c>
      <c r="AN5" s="72">
        <v>42.6844422</v>
      </c>
      <c r="AO5" s="72">
        <v>42.6847364</v>
      </c>
      <c r="AP5" s="72">
        <v>42.6591272</v>
      </c>
      <c r="AQ5" s="72">
        <v>42.6599715</v>
      </c>
      <c r="AR5" s="72">
        <v>42.6623543</v>
      </c>
      <c r="AS5" s="72">
        <v>42.380097</v>
      </c>
      <c r="AT5" s="72">
        <v>42.5821687</v>
      </c>
      <c r="AU5" s="72">
        <v>42.5821687</v>
      </c>
      <c r="AV5" s="72">
        <v>42.5854371</v>
      </c>
      <c r="AW5" s="72">
        <v>42.5856401</v>
      </c>
      <c r="AX5" s="72">
        <v>42.5493804</v>
      </c>
      <c r="AY5" s="72">
        <v>42.54908</v>
      </c>
      <c r="AZ5" s="72">
        <v>42.538623</v>
      </c>
      <c r="BA5" s="72">
        <v>42.538623</v>
      </c>
      <c r="BB5" s="72">
        <v>42.538623</v>
      </c>
      <c r="BC5" s="72">
        <v>42.538623</v>
      </c>
      <c r="BD5" s="72">
        <v>42.5397056</v>
      </c>
      <c r="BE5" s="72">
        <v>42.541111</v>
      </c>
      <c r="BF5" s="72">
        <v>42.5413078</v>
      </c>
      <c r="BG5" s="72">
        <v>42.541988</v>
      </c>
      <c r="BH5" s="72">
        <v>42.5422158</v>
      </c>
      <c r="BI5" s="72">
        <v>42.5422158</v>
      </c>
      <c r="BJ5" s="72">
        <v>42.5425891</v>
      </c>
      <c r="BK5" s="72">
        <v>42.54401</v>
      </c>
      <c r="BL5" s="72">
        <v>42.5441748</v>
      </c>
      <c r="BM5" s="72">
        <v>42.5446989</v>
      </c>
      <c r="BN5" s="73">
        <v>42.5457259</v>
      </c>
      <c r="BO5" s="73">
        <v>42.5458382</v>
      </c>
      <c r="BP5" s="73">
        <v>42.5460863</v>
      </c>
      <c r="BQ5" s="73">
        <v>42.5470405</v>
      </c>
      <c r="BR5" s="73">
        <v>42.5469534</v>
      </c>
      <c r="BS5" s="73">
        <v>42.5469534</v>
      </c>
    </row>
    <row r="6" spans="1:71" ht="12.75">
      <c r="A6" s="21" t="s">
        <v>226</v>
      </c>
      <c r="B6" s="72">
        <v>-118.5645679</v>
      </c>
      <c r="C6" s="72">
        <v>-118.5662671</v>
      </c>
      <c r="D6" s="72">
        <v>-118.5662671</v>
      </c>
      <c r="E6" s="72">
        <v>-118.5662671</v>
      </c>
      <c r="F6" s="72">
        <v>-118.566105</v>
      </c>
      <c r="G6" s="72">
        <v>-118.5495541</v>
      </c>
      <c r="H6" s="73">
        <v>-118.5497548</v>
      </c>
      <c r="I6" s="72">
        <v>-118.5501618</v>
      </c>
      <c r="J6" s="72">
        <v>-118.5501618</v>
      </c>
      <c r="K6" s="72">
        <v>-118.5504239</v>
      </c>
      <c r="L6" s="72">
        <v>-118.5514815</v>
      </c>
      <c r="M6" s="72">
        <v>-118.5558017</v>
      </c>
      <c r="N6" s="72">
        <v>-118.5560089</v>
      </c>
      <c r="O6" s="72">
        <v>-118.5561551</v>
      </c>
      <c r="P6" s="72">
        <v>-118.5563049</v>
      </c>
      <c r="Q6" s="72">
        <v>-118.5563977</v>
      </c>
      <c r="R6" s="72">
        <v>-118.5563977</v>
      </c>
      <c r="S6" s="73">
        <v>-118.5626577</v>
      </c>
      <c r="T6" s="72">
        <v>-118.56361390000001</v>
      </c>
      <c r="U6" s="72">
        <v>-118.56361390000001</v>
      </c>
      <c r="V6" s="72">
        <v>-118.5458982</v>
      </c>
      <c r="W6" s="72">
        <v>-118.5582934</v>
      </c>
      <c r="X6" s="72">
        <v>-118.5890776</v>
      </c>
      <c r="Y6" s="72">
        <v>-118.587852</v>
      </c>
      <c r="Z6" s="72">
        <v>-118.588017</v>
      </c>
      <c r="AA6" s="72">
        <v>-118.58703</v>
      </c>
      <c r="AB6" s="72">
        <v>-118.58703</v>
      </c>
      <c r="AC6" s="72">
        <v>-118.5861859</v>
      </c>
      <c r="AD6" s="72">
        <v>-118.584731</v>
      </c>
      <c r="AE6" s="72">
        <v>-118.583967</v>
      </c>
      <c r="AF6" s="72">
        <v>-118.5848108</v>
      </c>
      <c r="AG6" s="72">
        <v>-118.584751</v>
      </c>
      <c r="AH6" s="72">
        <v>-118.6915945</v>
      </c>
      <c r="AI6" s="72">
        <v>-118.692483</v>
      </c>
      <c r="AJ6" s="72">
        <v>-118.6931771</v>
      </c>
      <c r="AK6" s="72">
        <v>-118.5102422</v>
      </c>
      <c r="AL6" s="72">
        <v>-118.5105533</v>
      </c>
      <c r="AM6" s="72">
        <v>-118.5107791</v>
      </c>
      <c r="AN6" s="72">
        <v>-118.5122645</v>
      </c>
      <c r="AO6" s="72">
        <v>-118.5175416</v>
      </c>
      <c r="AP6" s="72">
        <v>-118.4157391</v>
      </c>
      <c r="AQ6" s="72">
        <v>-118.4138528</v>
      </c>
      <c r="AR6" s="72">
        <v>-118.4126963</v>
      </c>
      <c r="AS6" s="72">
        <v>-118.6626</v>
      </c>
      <c r="AT6" s="72">
        <v>-118.5980952</v>
      </c>
      <c r="AU6" s="72">
        <v>-118.5980952</v>
      </c>
      <c r="AV6" s="72">
        <v>-118.5949654</v>
      </c>
      <c r="AW6" s="72">
        <v>-118.5944694</v>
      </c>
      <c r="AX6" s="72">
        <v>-118.6068368</v>
      </c>
      <c r="AY6" s="72">
        <v>-118.60967</v>
      </c>
      <c r="AZ6" s="72">
        <v>-118.6043942</v>
      </c>
      <c r="BA6" s="72">
        <v>-118.6043942</v>
      </c>
      <c r="BB6" s="72">
        <v>-118.6043942</v>
      </c>
      <c r="BC6" s="72">
        <v>-118.6043942</v>
      </c>
      <c r="BD6" s="72">
        <v>-118.6038785</v>
      </c>
      <c r="BE6" s="72">
        <v>-118.602568</v>
      </c>
      <c r="BF6" s="72">
        <v>-118.6018814</v>
      </c>
      <c r="BG6" s="72">
        <v>-118.6014659</v>
      </c>
      <c r="BH6" s="72">
        <v>-118.6013578</v>
      </c>
      <c r="BI6" s="72">
        <v>-118.6013578</v>
      </c>
      <c r="BJ6" s="72">
        <v>-118.6009076</v>
      </c>
      <c r="BK6" s="72">
        <v>-118.6010546</v>
      </c>
      <c r="BL6" s="72">
        <v>-118.6009479</v>
      </c>
      <c r="BM6" s="72">
        <v>-118.6002319</v>
      </c>
      <c r="BN6" s="73">
        <v>-118.5998312</v>
      </c>
      <c r="BO6" s="73">
        <v>-118.599412</v>
      </c>
      <c r="BP6" s="73">
        <v>-118.5988429</v>
      </c>
      <c r="BQ6" s="73">
        <v>-118.5989237</v>
      </c>
      <c r="BR6" s="73">
        <v>-118.599042</v>
      </c>
      <c r="BS6" s="73">
        <v>-118.599042</v>
      </c>
    </row>
    <row r="7" spans="1:71" ht="12.75">
      <c r="A7" s="21" t="s">
        <v>199</v>
      </c>
      <c r="B7" s="66">
        <v>371537.5</v>
      </c>
      <c r="C7" s="66">
        <v>371393.7</v>
      </c>
      <c r="D7" s="66">
        <v>371393.7</v>
      </c>
      <c r="E7" s="66">
        <v>371393.7</v>
      </c>
      <c r="F7" s="66">
        <v>371405.8</v>
      </c>
      <c r="G7" s="66">
        <v>372873.2</v>
      </c>
      <c r="H7" s="67">
        <v>372856.5</v>
      </c>
      <c r="I7" s="66">
        <v>372822.7</v>
      </c>
      <c r="J7" s="66">
        <v>372822.7</v>
      </c>
      <c r="K7" s="66">
        <v>372801.5</v>
      </c>
      <c r="L7" s="66">
        <v>372716</v>
      </c>
      <c r="M7" s="66">
        <v>372365.1</v>
      </c>
      <c r="N7" s="66">
        <v>372348</v>
      </c>
      <c r="O7" s="66">
        <v>372336.1</v>
      </c>
      <c r="P7" s="66">
        <v>372323.9</v>
      </c>
      <c r="Q7" s="66">
        <v>372316.5</v>
      </c>
      <c r="R7" s="66">
        <v>372316.5</v>
      </c>
      <c r="S7" s="67">
        <v>371804.8</v>
      </c>
      <c r="T7" s="66">
        <v>371727.6</v>
      </c>
      <c r="U7" s="66">
        <v>371727.6</v>
      </c>
      <c r="V7" s="66">
        <v>373073.2</v>
      </c>
      <c r="W7" s="66">
        <v>372070.7</v>
      </c>
      <c r="X7" s="66">
        <v>369597.9</v>
      </c>
      <c r="Y7" s="66">
        <v>369702.2</v>
      </c>
      <c r="Z7" s="66">
        <v>369779.2</v>
      </c>
      <c r="AA7" s="66">
        <v>369771.1</v>
      </c>
      <c r="AB7" s="66">
        <v>369771.1</v>
      </c>
      <c r="AC7" s="66">
        <v>369842.9</v>
      </c>
      <c r="AD7" s="66">
        <v>369959.1</v>
      </c>
      <c r="AE7" s="66">
        <v>370019.3</v>
      </c>
      <c r="AF7" s="66">
        <v>369942.8</v>
      </c>
      <c r="AG7" s="66">
        <v>369947.7</v>
      </c>
      <c r="AH7" s="66">
        <v>360616.7</v>
      </c>
      <c r="AI7" s="66">
        <v>360486.7</v>
      </c>
      <c r="AJ7" s="66">
        <v>360486.7</v>
      </c>
      <c r="AK7" s="66">
        <v>376268.7</v>
      </c>
      <c r="AL7" s="66">
        <v>376243.9</v>
      </c>
      <c r="AM7" s="66">
        <v>376225.9</v>
      </c>
      <c r="AN7" s="66">
        <v>376107.7</v>
      </c>
      <c r="AO7" s="66">
        <v>375676</v>
      </c>
      <c r="AP7" s="66">
        <v>383968.6</v>
      </c>
      <c r="AQ7" s="66">
        <v>384124.8</v>
      </c>
      <c r="AR7" s="66">
        <v>384224</v>
      </c>
      <c r="AS7" s="66">
        <v>363104.9</v>
      </c>
      <c r="AT7" s="66">
        <v>368861.3</v>
      </c>
      <c r="AU7" s="66">
        <v>368861.3</v>
      </c>
      <c r="AV7" s="66">
        <v>369125</v>
      </c>
      <c r="AW7" s="66">
        <v>369166.1</v>
      </c>
      <c r="AX7" s="66">
        <v>368074.9</v>
      </c>
      <c r="AY7" s="66">
        <v>367841.6</v>
      </c>
      <c r="AZ7" s="66">
        <v>368252.8</v>
      </c>
      <c r="BA7" s="66">
        <v>368252.8</v>
      </c>
      <c r="BB7" s="66">
        <v>368252.8</v>
      </c>
      <c r="BC7" s="66">
        <v>368252.8</v>
      </c>
      <c r="BD7" s="66">
        <v>368297.4</v>
      </c>
      <c r="BE7" s="66">
        <v>368408</v>
      </c>
      <c r="BF7" s="66">
        <v>368464.8</v>
      </c>
      <c r="BG7" s="66">
        <v>368500.3</v>
      </c>
      <c r="BH7" s="66">
        <v>368509.7</v>
      </c>
      <c r="BI7" s="66">
        <v>368509.7</v>
      </c>
      <c r="BJ7" s="66">
        <v>368547.4</v>
      </c>
      <c r="BK7" s="66">
        <v>368538.3</v>
      </c>
      <c r="BL7" s="66">
        <v>368547.4</v>
      </c>
      <c r="BM7" s="66">
        <v>368607.3</v>
      </c>
      <c r="BN7" s="67">
        <v>368642.4</v>
      </c>
      <c r="BO7" s="67">
        <v>368677</v>
      </c>
      <c r="BP7" s="67">
        <v>368724.3</v>
      </c>
      <c r="BQ7" s="67">
        <v>368719.7</v>
      </c>
      <c r="BR7" s="67">
        <v>368709.8</v>
      </c>
      <c r="BS7" s="67">
        <v>368709.8</v>
      </c>
    </row>
    <row r="8" spans="1:71" ht="12.75">
      <c r="A8" s="21" t="s">
        <v>200</v>
      </c>
      <c r="B8" s="66">
        <v>4711541.1</v>
      </c>
      <c r="C8" s="66">
        <v>4711309.5</v>
      </c>
      <c r="D8" s="66">
        <v>4711309.5</v>
      </c>
      <c r="E8" s="66">
        <v>4711309.5</v>
      </c>
      <c r="F8" s="66">
        <v>4711243.1</v>
      </c>
      <c r="G8" s="66">
        <v>4717139.5</v>
      </c>
      <c r="H8" s="67">
        <v>4717125.9</v>
      </c>
      <c r="I8" s="66">
        <v>4717109.4</v>
      </c>
      <c r="J8" s="66">
        <v>4717109.4</v>
      </c>
      <c r="K8" s="66">
        <v>4717122.1</v>
      </c>
      <c r="L8" s="66">
        <v>4717194.7</v>
      </c>
      <c r="M8" s="66">
        <v>4717392.8</v>
      </c>
      <c r="N8" s="66">
        <v>4717390.1</v>
      </c>
      <c r="O8" s="66">
        <v>4717396</v>
      </c>
      <c r="P8" s="66">
        <v>4717400.7</v>
      </c>
      <c r="Q8" s="66">
        <v>4717410.3</v>
      </c>
      <c r="R8" s="66">
        <v>4717410.3</v>
      </c>
      <c r="S8" s="67">
        <v>4717523.3</v>
      </c>
      <c r="T8" s="66">
        <v>4717590.6</v>
      </c>
      <c r="U8" s="66">
        <v>4717590.6</v>
      </c>
      <c r="V8" s="66">
        <v>4711659.4</v>
      </c>
      <c r="W8" s="66">
        <v>4712508.1</v>
      </c>
      <c r="X8" s="66">
        <v>4715458</v>
      </c>
      <c r="Y8" s="66">
        <v>4715659</v>
      </c>
      <c r="Z8" s="66">
        <v>4715643.4</v>
      </c>
      <c r="AA8" s="66">
        <v>4715731.3</v>
      </c>
      <c r="AB8" s="66">
        <v>4715731.3</v>
      </c>
      <c r="AC8" s="66">
        <v>4715867.8</v>
      </c>
      <c r="AD8" s="66">
        <v>4715694.7</v>
      </c>
      <c r="AE8" s="66">
        <v>4715560.7</v>
      </c>
      <c r="AF8" s="66">
        <v>4715175.1</v>
      </c>
      <c r="AG8" s="66">
        <v>4715174.4</v>
      </c>
      <c r="AH8" s="66">
        <v>4687111.9</v>
      </c>
      <c r="AI8" s="66">
        <v>4687138.6</v>
      </c>
      <c r="AJ8" s="66">
        <v>4687138.6</v>
      </c>
      <c r="AK8" s="66">
        <v>4726613.2</v>
      </c>
      <c r="AL8" s="66">
        <v>4726655.9</v>
      </c>
      <c r="AM8" s="66">
        <v>4726682</v>
      </c>
      <c r="AN8" s="66">
        <v>4726882.2</v>
      </c>
      <c r="AO8" s="66">
        <v>4726922.6</v>
      </c>
      <c r="AP8" s="66">
        <v>4723934.1</v>
      </c>
      <c r="AQ8" s="66">
        <v>4724025.3</v>
      </c>
      <c r="AR8" s="66">
        <v>4724288.3</v>
      </c>
      <c r="AS8" s="66">
        <v>4693444.7</v>
      </c>
      <c r="AT8" s="66">
        <v>4715654.7</v>
      </c>
      <c r="AU8" s="66">
        <v>4715654.7</v>
      </c>
      <c r="AV8" s="66">
        <v>4716012.8</v>
      </c>
      <c r="AW8" s="66">
        <v>4716034.6</v>
      </c>
      <c r="AX8" s="66">
        <v>4712027.3</v>
      </c>
      <c r="AY8" s="66">
        <v>4711998.4</v>
      </c>
      <c r="AZ8" s="66">
        <v>4710829</v>
      </c>
      <c r="BA8" s="66">
        <v>4710829</v>
      </c>
      <c r="BB8" s="66">
        <v>4710829</v>
      </c>
      <c r="BC8" s="66">
        <v>4710829</v>
      </c>
      <c r="BD8" s="66">
        <v>4710948.4</v>
      </c>
      <c r="BE8" s="66">
        <v>4711102.4</v>
      </c>
      <c r="BF8" s="66">
        <v>4711123.2</v>
      </c>
      <c r="BG8" s="66">
        <v>4711198.1</v>
      </c>
      <c r="BH8" s="66">
        <v>4711223.3</v>
      </c>
      <c r="BI8" s="66">
        <v>4711223.3</v>
      </c>
      <c r="BJ8" s="66">
        <v>4711264</v>
      </c>
      <c r="BK8" s="66">
        <v>4711422</v>
      </c>
      <c r="BL8" s="66">
        <v>4711440.1</v>
      </c>
      <c r="BM8" s="66">
        <v>4711497.2</v>
      </c>
      <c r="BN8" s="67">
        <v>4711610.7</v>
      </c>
      <c r="BO8" s="67">
        <v>4711622.5</v>
      </c>
      <c r="BP8" s="67">
        <v>4711649.1</v>
      </c>
      <c r="BQ8" s="67">
        <v>4711755.2</v>
      </c>
      <c r="BR8" s="67">
        <v>4711745.7</v>
      </c>
      <c r="BS8" s="67">
        <v>4711745.7</v>
      </c>
    </row>
    <row r="9" spans="1:71" ht="12.75">
      <c r="A9" s="1"/>
      <c r="B9" s="1"/>
      <c r="C9" s="1"/>
      <c r="D9" s="1"/>
      <c r="E9" s="1"/>
      <c r="F9" s="1"/>
      <c r="G9" s="1"/>
      <c r="H9" s="2"/>
      <c r="I9" s="1"/>
      <c r="J9" s="1"/>
      <c r="K9" s="1"/>
      <c r="L9" s="1"/>
      <c r="M9" s="1"/>
      <c r="N9" s="1"/>
      <c r="O9" s="1"/>
      <c r="P9" s="1"/>
      <c r="Q9" s="1"/>
      <c r="R9" s="1"/>
      <c r="S9" s="2"/>
      <c r="T9" s="1"/>
      <c r="U9" s="1"/>
      <c r="V9" s="1"/>
      <c r="W9" s="1"/>
      <c r="X9" s="1"/>
      <c r="Y9" s="1"/>
      <c r="Z9" s="1"/>
      <c r="AA9" s="1"/>
      <c r="AB9" s="2"/>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2"/>
      <c r="BO9" s="2"/>
      <c r="BP9" s="2"/>
      <c r="BQ9" s="2"/>
      <c r="BR9" s="2"/>
      <c r="BS9" s="33"/>
    </row>
    <row r="10" spans="1:45" ht="12.75">
      <c r="A10" s="4" t="s">
        <v>35</v>
      </c>
      <c r="C10" s="4"/>
      <c r="D10" s="4"/>
      <c r="E10" s="4"/>
      <c r="F10" s="4"/>
      <c r="G10" s="4"/>
      <c r="H10" s="4"/>
      <c r="I10" s="4"/>
      <c r="J10" s="4"/>
      <c r="K10" s="4"/>
      <c r="L10" s="4"/>
      <c r="M10" s="4"/>
      <c r="N10" s="4"/>
      <c r="O10" s="4"/>
      <c r="P10" s="4"/>
      <c r="Q10" s="4"/>
      <c r="R10" s="4"/>
      <c r="S10" s="4"/>
      <c r="T10" s="4"/>
      <c r="U10" s="6"/>
      <c r="V10" s="4"/>
      <c r="W10" s="4"/>
      <c r="X10" s="4"/>
      <c r="Y10" s="4"/>
      <c r="Z10" s="4"/>
      <c r="AA10" s="4"/>
      <c r="AB10" s="4"/>
      <c r="AC10" s="4"/>
      <c r="AD10" s="4"/>
      <c r="AE10" s="4"/>
      <c r="AF10" s="4"/>
      <c r="AG10" s="4"/>
      <c r="AH10" s="4"/>
      <c r="AI10" s="4"/>
      <c r="AJ10" s="4"/>
      <c r="AK10" s="4"/>
      <c r="AL10" s="4"/>
      <c r="AM10" s="4"/>
      <c r="AN10" s="4"/>
      <c r="AO10" s="4"/>
      <c r="AP10" s="4"/>
      <c r="AQ10" s="4"/>
      <c r="AR10" s="4"/>
      <c r="AS10" s="4"/>
    </row>
    <row r="11" spans="1:71" ht="12.75">
      <c r="A11" s="7" t="s">
        <v>36</v>
      </c>
      <c r="B11" s="8">
        <v>48.33522</v>
      </c>
      <c r="C11" s="8">
        <v>52.011754950000004</v>
      </c>
      <c r="D11" s="8">
        <v>52.28962739999999</v>
      </c>
      <c r="E11" s="8">
        <v>51.78484604999999</v>
      </c>
      <c r="F11" s="8">
        <v>51.71999339999999</v>
      </c>
      <c r="G11" s="8">
        <v>48.6602106</v>
      </c>
      <c r="H11" s="8">
        <v>48.562444199999995</v>
      </c>
      <c r="I11" s="8">
        <v>49.37375055000001</v>
      </c>
      <c r="J11" s="8">
        <v>49.9398771</v>
      </c>
      <c r="K11" s="8">
        <v>49.51310385</v>
      </c>
      <c r="L11" s="8">
        <v>49.02435225</v>
      </c>
      <c r="M11" s="8">
        <v>48.76371555</v>
      </c>
      <c r="N11" s="8">
        <v>48.4801548</v>
      </c>
      <c r="O11" s="8">
        <v>48.14615309999999</v>
      </c>
      <c r="P11" s="8">
        <v>49.26669795</v>
      </c>
      <c r="Q11" s="8">
        <v>49.20726225000001</v>
      </c>
      <c r="R11" s="8">
        <v>47.183383199999994</v>
      </c>
      <c r="S11" s="8">
        <v>48.697787549999994</v>
      </c>
      <c r="T11" s="8">
        <v>50.31561645</v>
      </c>
      <c r="U11" s="8">
        <v>49.95545459999999</v>
      </c>
      <c r="V11" s="8">
        <v>46.906797149999996</v>
      </c>
      <c r="W11" s="8">
        <v>46.356911399999994</v>
      </c>
      <c r="X11" s="8">
        <v>47.13556529999999</v>
      </c>
      <c r="Y11" s="8">
        <v>52.13894775</v>
      </c>
      <c r="Z11" s="8">
        <v>48.77523285</v>
      </c>
      <c r="AA11" s="8">
        <v>51.581504399999986</v>
      </c>
      <c r="AB11" s="8">
        <v>51.821819999999995</v>
      </c>
      <c r="AC11" s="8">
        <v>47.7896595</v>
      </c>
      <c r="AD11" s="8">
        <v>51.71493824999999</v>
      </c>
      <c r="AE11" s="8">
        <v>48.24519585</v>
      </c>
      <c r="AF11" s="8">
        <v>46.98821219999999</v>
      </c>
      <c r="AG11" s="8">
        <v>46.71946514999999</v>
      </c>
      <c r="AH11" s="8">
        <v>47.3293293</v>
      </c>
      <c r="AI11" s="8">
        <v>47.30377215</v>
      </c>
      <c r="AJ11" s="8">
        <v>47.348665499999996</v>
      </c>
      <c r="AK11" s="8">
        <v>48.76303215</v>
      </c>
      <c r="AL11" s="8">
        <v>48.3486807</v>
      </c>
      <c r="AM11" s="8">
        <v>48.787714949999994</v>
      </c>
      <c r="AN11" s="8">
        <v>48.4749489</v>
      </c>
      <c r="AO11" s="8">
        <v>49.09983779999999</v>
      </c>
      <c r="AP11" s="8">
        <v>46.560152550000005</v>
      </c>
      <c r="AQ11" s="8">
        <v>47.9678058</v>
      </c>
      <c r="AR11" s="8">
        <v>46.31683199999999</v>
      </c>
      <c r="AS11" s="8">
        <v>46.44238664999999</v>
      </c>
      <c r="AT11" s="27">
        <v>47.873787549999996</v>
      </c>
      <c r="AU11" s="27">
        <v>47.873787549999996</v>
      </c>
      <c r="AV11" s="27">
        <v>45.02887115</v>
      </c>
      <c r="AW11" s="27">
        <v>47.1239762</v>
      </c>
      <c r="AX11" s="27">
        <v>49.9753646</v>
      </c>
      <c r="AY11" s="27">
        <v>53.2058072</v>
      </c>
      <c r="AZ11" s="27">
        <v>48.139688299999996</v>
      </c>
      <c r="BA11" s="27">
        <v>52.8511844</v>
      </c>
      <c r="BB11" s="27">
        <v>57.8809443</v>
      </c>
      <c r="BC11" s="27">
        <v>47.351708599999995</v>
      </c>
      <c r="BD11" s="27">
        <v>49.665847299999996</v>
      </c>
      <c r="BE11" s="27">
        <v>50.7831525</v>
      </c>
      <c r="BF11" s="27">
        <v>47.95962685</v>
      </c>
      <c r="BG11" s="27">
        <v>48.8246121</v>
      </c>
      <c r="BH11" s="27">
        <v>48.855757499999996</v>
      </c>
      <c r="BI11" s="27">
        <v>47.7455418</v>
      </c>
      <c r="BJ11" s="27">
        <v>46.165442399999996</v>
      </c>
      <c r="BK11" s="27">
        <v>45.9330102</v>
      </c>
      <c r="BL11" s="27">
        <v>47.526484499999995</v>
      </c>
      <c r="BM11" s="27">
        <v>48.3683904</v>
      </c>
      <c r="BN11" s="27">
        <v>48.4704495</v>
      </c>
      <c r="BO11" s="27">
        <v>48.0611637</v>
      </c>
      <c r="BP11" s="27">
        <v>48.486170699999995</v>
      </c>
      <c r="BQ11" s="27">
        <v>52.1135703</v>
      </c>
      <c r="BR11" s="27">
        <v>48.07598</v>
      </c>
      <c r="BS11" s="27">
        <v>48.046369399999996</v>
      </c>
    </row>
    <row r="12" spans="1:71" ht="12.75">
      <c r="A12" s="9" t="s">
        <v>37</v>
      </c>
      <c r="B12" s="10">
        <v>2.67152</v>
      </c>
      <c r="C12" s="10">
        <v>2.6229193499999996</v>
      </c>
      <c r="D12" s="10">
        <v>2.6374416000000007</v>
      </c>
      <c r="E12" s="10">
        <v>2.5792721999999997</v>
      </c>
      <c r="F12" s="10">
        <v>2.579955600000001</v>
      </c>
      <c r="G12" s="10">
        <v>2.1100779</v>
      </c>
      <c r="H12" s="10">
        <v>1.9188465</v>
      </c>
      <c r="I12" s="10">
        <v>2.4874956</v>
      </c>
      <c r="J12" s="10">
        <v>1.9059724499999997</v>
      </c>
      <c r="K12" s="10">
        <v>2.3756391</v>
      </c>
      <c r="L12" s="10">
        <v>1.80901005</v>
      </c>
      <c r="M12" s="10">
        <v>1.8424262999999996</v>
      </c>
      <c r="N12" s="10">
        <v>2.81756775</v>
      </c>
      <c r="O12" s="10">
        <v>1.6478683499999998</v>
      </c>
      <c r="P12" s="10">
        <v>1.9369163999999999</v>
      </c>
      <c r="Q12" s="10">
        <v>1.9802117999999997</v>
      </c>
      <c r="R12" s="10">
        <v>1.7524787999999998</v>
      </c>
      <c r="S12" s="10">
        <v>1.6403509499999998</v>
      </c>
      <c r="T12" s="10">
        <v>2.0744004</v>
      </c>
      <c r="U12" s="10">
        <v>2.7558507</v>
      </c>
      <c r="V12" s="10">
        <v>2.8170954</v>
      </c>
      <c r="W12" s="10">
        <v>1.5447251999999998</v>
      </c>
      <c r="X12" s="10">
        <v>2.4810434999999997</v>
      </c>
      <c r="Y12" s="10">
        <v>2.533323600000001</v>
      </c>
      <c r="Z12" s="10">
        <v>2.8353260999999996</v>
      </c>
      <c r="AA12" s="10">
        <v>2.4887216999999997</v>
      </c>
      <c r="AB12" s="10">
        <v>2.4980883</v>
      </c>
      <c r="AC12" s="10">
        <v>2.0548028999999994</v>
      </c>
      <c r="AD12" s="10">
        <v>1.7577952499999998</v>
      </c>
      <c r="AE12" s="10">
        <v>1.7508707999999997</v>
      </c>
      <c r="AF12" s="10">
        <v>2.08476195</v>
      </c>
      <c r="AG12" s="10">
        <v>2.04994875</v>
      </c>
      <c r="AH12" s="10">
        <v>1.6816664999999997</v>
      </c>
      <c r="AI12" s="10">
        <v>2.1675839999999997</v>
      </c>
      <c r="AJ12" s="10">
        <v>2.10409815</v>
      </c>
      <c r="AK12" s="10">
        <v>2.1270824999999998</v>
      </c>
      <c r="AL12" s="10">
        <v>2.1908497499999995</v>
      </c>
      <c r="AM12" s="10">
        <v>2.2811691</v>
      </c>
      <c r="AN12" s="10">
        <v>2.1233639999999996</v>
      </c>
      <c r="AO12" s="10">
        <v>1.7924878499999999</v>
      </c>
      <c r="AP12" s="10">
        <v>1.7016458999999997</v>
      </c>
      <c r="AQ12" s="10">
        <v>2.8984601999999997</v>
      </c>
      <c r="AR12" s="10">
        <v>2.0699984999999996</v>
      </c>
      <c r="AS12" s="10">
        <v>2.77180005</v>
      </c>
      <c r="AT12" s="28">
        <v>2.70962665</v>
      </c>
      <c r="AU12" s="28">
        <v>2.70962665</v>
      </c>
      <c r="AV12" s="28">
        <v>2.52227965</v>
      </c>
      <c r="AW12" s="28">
        <v>2.0407422</v>
      </c>
      <c r="AX12" s="28">
        <v>2.4855151999999996</v>
      </c>
      <c r="AY12" s="28">
        <v>2.2383886</v>
      </c>
      <c r="AZ12" s="28">
        <v>1.8184676</v>
      </c>
      <c r="BA12" s="28">
        <v>1.5271046</v>
      </c>
      <c r="BB12" s="28">
        <v>1.4332538</v>
      </c>
      <c r="BC12" s="28">
        <v>1.8983972</v>
      </c>
      <c r="BD12" s="28">
        <v>2.0804382</v>
      </c>
      <c r="BE12" s="28">
        <v>2.0085529</v>
      </c>
      <c r="BF12" s="28">
        <v>2.99963645</v>
      </c>
      <c r="BG12" s="28">
        <v>2.1311928</v>
      </c>
      <c r="BH12" s="28">
        <v>1.9944936</v>
      </c>
      <c r="BI12" s="28">
        <v>2.0417264999999998</v>
      </c>
      <c r="BJ12" s="28">
        <v>1.5054138000000001</v>
      </c>
      <c r="BK12" s="28">
        <v>2.8938492</v>
      </c>
      <c r="BL12" s="28">
        <v>2.8914533999999996</v>
      </c>
      <c r="BM12" s="28">
        <v>2.6435772</v>
      </c>
      <c r="BN12" s="28">
        <v>2.7952947</v>
      </c>
      <c r="BO12" s="28">
        <v>2.7440819999999997</v>
      </c>
      <c r="BP12" s="28">
        <v>2.7608031</v>
      </c>
      <c r="BQ12" s="28">
        <v>1.7318168999999999</v>
      </c>
      <c r="BR12" s="28">
        <v>2.80195</v>
      </c>
      <c r="BS12" s="28">
        <v>2.78328495</v>
      </c>
    </row>
    <row r="13" spans="1:71" ht="12.75">
      <c r="A13" s="7" t="s">
        <v>38</v>
      </c>
      <c r="B13" s="8">
        <v>15.2184</v>
      </c>
      <c r="C13" s="8">
        <v>13.383444299999999</v>
      </c>
      <c r="D13" s="8">
        <v>13.44978435</v>
      </c>
      <c r="E13" s="8">
        <v>13.28878335</v>
      </c>
      <c r="F13" s="8">
        <v>13.441814699999998</v>
      </c>
      <c r="G13" s="8">
        <v>15.088336349999997</v>
      </c>
      <c r="H13" s="8">
        <v>14.907888599999998</v>
      </c>
      <c r="I13" s="8">
        <v>14.4975069</v>
      </c>
      <c r="J13" s="8">
        <v>16.927436099999998</v>
      </c>
      <c r="K13" s="8">
        <v>14.158379699999998</v>
      </c>
      <c r="L13" s="8">
        <v>14.475929549999998</v>
      </c>
      <c r="M13" s="8">
        <v>18.463407750000002</v>
      </c>
      <c r="N13" s="8">
        <v>13.892667749999998</v>
      </c>
      <c r="O13" s="8">
        <v>13.938757050000001</v>
      </c>
      <c r="P13" s="8">
        <v>14.491838699999997</v>
      </c>
      <c r="Q13" s="8">
        <v>14.870964899999999</v>
      </c>
      <c r="R13" s="8">
        <v>13.424408099999999</v>
      </c>
      <c r="S13" s="8">
        <v>14.656668749999998</v>
      </c>
      <c r="T13" s="8">
        <v>17.728049250000005</v>
      </c>
      <c r="U13" s="8">
        <v>14.24490015</v>
      </c>
      <c r="V13" s="8">
        <v>15.598293449999998</v>
      </c>
      <c r="W13" s="8">
        <v>17.232785250000003</v>
      </c>
      <c r="X13" s="8">
        <v>14.570329199999998</v>
      </c>
      <c r="Y13" s="8">
        <v>13.735003349999998</v>
      </c>
      <c r="Z13" s="8">
        <v>14.385308700000001</v>
      </c>
      <c r="AA13" s="8">
        <v>13.66316595</v>
      </c>
      <c r="AB13" s="8">
        <v>13.665648299999997</v>
      </c>
      <c r="AC13" s="8">
        <v>16.31447655</v>
      </c>
      <c r="AD13" s="8">
        <v>16.230086699999998</v>
      </c>
      <c r="AE13" s="8">
        <v>14.356203899999999</v>
      </c>
      <c r="AF13" s="8">
        <v>14.702144999999998</v>
      </c>
      <c r="AG13" s="8">
        <v>15.316220099999995</v>
      </c>
      <c r="AH13" s="8">
        <v>15.090899099999998</v>
      </c>
      <c r="AI13" s="8">
        <v>17.661307199999996</v>
      </c>
      <c r="AJ13" s="8">
        <v>17.69042205</v>
      </c>
      <c r="AK13" s="8">
        <v>17.023122149999995</v>
      </c>
      <c r="AL13" s="8">
        <v>17.8605183</v>
      </c>
      <c r="AM13" s="8">
        <v>16.027147049999996</v>
      </c>
      <c r="AN13" s="8">
        <v>16.598047349999998</v>
      </c>
      <c r="AO13" s="8">
        <v>14.958580799999998</v>
      </c>
      <c r="AP13" s="8">
        <v>16.286768699999993</v>
      </c>
      <c r="AQ13" s="8">
        <v>16.0058913</v>
      </c>
      <c r="AR13" s="8">
        <v>16.221323099999996</v>
      </c>
      <c r="AS13" s="8">
        <v>15.587288699999998</v>
      </c>
      <c r="AT13" s="27">
        <v>15.47491145</v>
      </c>
      <c r="AU13" s="27">
        <v>15.47491145</v>
      </c>
      <c r="AV13" s="27">
        <v>14.385570399999999</v>
      </c>
      <c r="AW13" s="27">
        <v>16.0070358</v>
      </c>
      <c r="AX13" s="27">
        <v>15.284227</v>
      </c>
      <c r="AY13" s="27">
        <v>13.8711356</v>
      </c>
      <c r="AZ13" s="27">
        <v>15.685612800000001</v>
      </c>
      <c r="BA13" s="27">
        <v>16.2958516</v>
      </c>
      <c r="BB13" s="27">
        <v>15.2156693</v>
      </c>
      <c r="BC13" s="27">
        <v>15.1378052</v>
      </c>
      <c r="BD13" s="27">
        <v>15.090367449999999</v>
      </c>
      <c r="BE13" s="27">
        <v>15.883587949999999</v>
      </c>
      <c r="BF13" s="27">
        <v>15.4944186</v>
      </c>
      <c r="BG13" s="27">
        <v>15.926516099999999</v>
      </c>
      <c r="BH13" s="27">
        <v>16.1562654</v>
      </c>
      <c r="BI13" s="27">
        <v>15.757255800000001</v>
      </c>
      <c r="BJ13" s="27">
        <v>17.112249</v>
      </c>
      <c r="BK13" s="27">
        <v>14.8621374</v>
      </c>
      <c r="BL13" s="27">
        <v>14.7258342</v>
      </c>
      <c r="BM13" s="27">
        <v>15.5355651</v>
      </c>
      <c r="BN13" s="27">
        <v>14.4403776</v>
      </c>
      <c r="BO13" s="27">
        <v>14.60943</v>
      </c>
      <c r="BP13" s="27">
        <v>14.6516139</v>
      </c>
      <c r="BQ13" s="27">
        <v>16.2449793</v>
      </c>
      <c r="BR13" s="27">
        <v>14.49358</v>
      </c>
      <c r="BS13" s="27">
        <v>14.4315108</v>
      </c>
    </row>
    <row r="14" spans="1:71" ht="12.75">
      <c r="A14" s="7" t="s">
        <v>39</v>
      </c>
      <c r="B14" s="8">
        <v>14.36498</v>
      </c>
      <c r="C14" s="8">
        <v>13.42769445</v>
      </c>
      <c r="D14" s="8">
        <v>13.541239349999998</v>
      </c>
      <c r="E14" s="8">
        <v>13.373715899999999</v>
      </c>
      <c r="F14" s="8">
        <v>13.331023499999999</v>
      </c>
      <c r="G14" s="8">
        <v>11.739917549999998</v>
      </c>
      <c r="H14" s="8">
        <v>10.999292849999998</v>
      </c>
      <c r="I14" s="8">
        <v>12.058331699999997</v>
      </c>
      <c r="J14" s="8">
        <v>9.863471999999998</v>
      </c>
      <c r="K14" s="8">
        <v>11.4817029</v>
      </c>
      <c r="L14" s="8">
        <v>10.718887800000001</v>
      </c>
      <c r="M14" s="8">
        <v>9.896586749999997</v>
      </c>
      <c r="N14" s="8">
        <v>12.992328449999999</v>
      </c>
      <c r="O14" s="8">
        <v>11.298762749999998</v>
      </c>
      <c r="P14" s="8">
        <v>10.878944099999996</v>
      </c>
      <c r="Q14" s="8">
        <v>10.8468042</v>
      </c>
      <c r="R14" s="8">
        <v>11.361022499999999</v>
      </c>
      <c r="S14" s="8">
        <v>10.9102398</v>
      </c>
      <c r="T14" s="8">
        <v>10.371499499999999</v>
      </c>
      <c r="U14" s="8">
        <v>12.821558849999995</v>
      </c>
      <c r="V14" s="8">
        <v>14.029287450000002</v>
      </c>
      <c r="W14" s="8">
        <v>11.156052749999999</v>
      </c>
      <c r="X14" s="8">
        <v>12.018784949999999</v>
      </c>
      <c r="Y14" s="8">
        <v>12.677642849999998</v>
      </c>
      <c r="Z14" s="8">
        <v>13.158173549999999</v>
      </c>
      <c r="AA14" s="8">
        <v>12.503747699999998</v>
      </c>
      <c r="AB14" s="8">
        <v>12.4108254</v>
      </c>
      <c r="AC14" s="8">
        <v>11.35819845</v>
      </c>
      <c r="AD14" s="8">
        <v>10.0706829</v>
      </c>
      <c r="AE14" s="8">
        <v>10.6308297</v>
      </c>
      <c r="AF14" s="8">
        <v>11.376620099999998</v>
      </c>
      <c r="AG14" s="8">
        <v>11.166565049999997</v>
      </c>
      <c r="AH14" s="8">
        <v>10.908380549999999</v>
      </c>
      <c r="AI14" s="8">
        <v>10.560911849999997</v>
      </c>
      <c r="AJ14" s="8">
        <v>10.492019099999998</v>
      </c>
      <c r="AK14" s="8">
        <v>11.404096799999998</v>
      </c>
      <c r="AL14" s="8">
        <v>11.101370699999999</v>
      </c>
      <c r="AM14" s="8">
        <v>11.96996205</v>
      </c>
      <c r="AN14" s="8">
        <v>11.487531899999999</v>
      </c>
      <c r="AO14" s="8">
        <v>10.7727759</v>
      </c>
      <c r="AP14" s="8">
        <v>10.8670449</v>
      </c>
      <c r="AQ14" s="8">
        <v>11.873994599999996</v>
      </c>
      <c r="AR14" s="8">
        <v>11.840226599999996</v>
      </c>
      <c r="AS14" s="8">
        <v>13.634292300000002</v>
      </c>
      <c r="AT14" s="27">
        <v>13.676922</v>
      </c>
      <c r="AU14" s="27">
        <v>13.676922</v>
      </c>
      <c r="AV14" s="27">
        <v>12.92762265</v>
      </c>
      <c r="AW14" s="27">
        <v>11.2592004</v>
      </c>
      <c r="AX14" s="27">
        <v>11.6518374</v>
      </c>
      <c r="AY14" s="27">
        <v>11.8863906</v>
      </c>
      <c r="AZ14" s="27">
        <v>11.30258935</v>
      </c>
      <c r="BA14" s="27">
        <v>9.318349600000001</v>
      </c>
      <c r="BB14" s="27">
        <v>8.18701465</v>
      </c>
      <c r="BC14" s="27">
        <v>11.6234664</v>
      </c>
      <c r="BD14" s="27">
        <v>11.38850105</v>
      </c>
      <c r="BE14" s="27">
        <v>10.706762849999999</v>
      </c>
      <c r="BF14" s="27">
        <v>12.85835515</v>
      </c>
      <c r="BG14" s="27">
        <v>11.0916234</v>
      </c>
      <c r="BH14" s="27">
        <v>11.2671108</v>
      </c>
      <c r="BI14" s="27">
        <v>11.3718132</v>
      </c>
      <c r="BJ14" s="27">
        <v>10.924382699999999</v>
      </c>
      <c r="BK14" s="27">
        <v>13.1705541</v>
      </c>
      <c r="BL14" s="27">
        <v>13.095670499999999</v>
      </c>
      <c r="BM14" s="27">
        <v>12.181197599999999</v>
      </c>
      <c r="BN14" s="27">
        <v>13.4837109</v>
      </c>
      <c r="BO14" s="27">
        <v>13.083701399999999</v>
      </c>
      <c r="BP14" s="27">
        <v>13.2027786</v>
      </c>
      <c r="BQ14" s="27">
        <v>10.4396193</v>
      </c>
      <c r="BR14" s="27">
        <v>13.23812</v>
      </c>
      <c r="BS14" s="27">
        <v>13.53751495</v>
      </c>
    </row>
    <row r="15" spans="1:71" ht="12.75">
      <c r="A15" s="9" t="s">
        <v>40</v>
      </c>
      <c r="B15" s="10">
        <v>0.20052</v>
      </c>
      <c r="C15" s="10">
        <v>0.21434639999999996</v>
      </c>
      <c r="D15" s="10">
        <v>0.21503984999999998</v>
      </c>
      <c r="E15" s="10">
        <v>0.2169795</v>
      </c>
      <c r="F15" s="10">
        <v>0.21085904999999996</v>
      </c>
      <c r="G15" s="10">
        <v>0.18648779999999998</v>
      </c>
      <c r="H15" s="10">
        <v>0.18382454999999998</v>
      </c>
      <c r="I15" s="10">
        <v>0.19667849999999998</v>
      </c>
      <c r="J15" s="10">
        <v>0.15785534999999998</v>
      </c>
      <c r="K15" s="10">
        <v>0.18629684999999999</v>
      </c>
      <c r="L15" s="10">
        <v>0.17090024999999998</v>
      </c>
      <c r="M15" s="10">
        <v>0.15434789999999998</v>
      </c>
      <c r="N15" s="10">
        <v>0.20597474999999998</v>
      </c>
      <c r="O15" s="10">
        <v>0.18024674999999998</v>
      </c>
      <c r="P15" s="10">
        <v>0.1750308</v>
      </c>
      <c r="Q15" s="10">
        <v>0.17703075</v>
      </c>
      <c r="R15" s="10">
        <v>0.18332204999999996</v>
      </c>
      <c r="S15" s="10">
        <v>0.17751314999999998</v>
      </c>
      <c r="T15" s="10">
        <v>0.16489034999999996</v>
      </c>
      <c r="U15" s="10">
        <v>0.19956284999999999</v>
      </c>
      <c r="V15" s="10">
        <v>0.21149219999999996</v>
      </c>
      <c r="W15" s="10">
        <v>0.17493029999999998</v>
      </c>
      <c r="X15" s="10">
        <v>0.19104045</v>
      </c>
      <c r="Y15" s="10">
        <v>0.20871839999999997</v>
      </c>
      <c r="Z15" s="10">
        <v>0.20940179999999997</v>
      </c>
      <c r="AA15" s="10">
        <v>0.20369339999999997</v>
      </c>
      <c r="AB15" s="10">
        <v>0.20349239999999996</v>
      </c>
      <c r="AC15" s="10">
        <v>0.17860859999999998</v>
      </c>
      <c r="AD15" s="10">
        <v>0.16047839999999997</v>
      </c>
      <c r="AE15" s="10">
        <v>0.16198589999999996</v>
      </c>
      <c r="AF15" s="10">
        <v>0.21391425</v>
      </c>
      <c r="AG15" s="10">
        <v>0.15427754999999999</v>
      </c>
      <c r="AH15" s="10">
        <v>0.16065929999999998</v>
      </c>
      <c r="AI15" s="10">
        <v>0.15332279999999998</v>
      </c>
      <c r="AJ15" s="10">
        <v>0.1390518</v>
      </c>
      <c r="AK15" s="10">
        <v>0.17395544999999998</v>
      </c>
      <c r="AL15" s="10">
        <v>0.17220675</v>
      </c>
      <c r="AM15" s="10">
        <v>0.18497024999999997</v>
      </c>
      <c r="AN15" s="10">
        <v>0.18645764999999997</v>
      </c>
      <c r="AO15" s="10">
        <v>0.17313135</v>
      </c>
      <c r="AP15" s="10">
        <v>0.16726214999999997</v>
      </c>
      <c r="AQ15" s="10">
        <v>0.15964425</v>
      </c>
      <c r="AR15" s="10">
        <v>0.16212659999999998</v>
      </c>
      <c r="AS15" s="10">
        <v>0.20844705</v>
      </c>
      <c r="AT15" s="28">
        <v>0.19283345</v>
      </c>
      <c r="AU15" s="28">
        <v>0.19283345</v>
      </c>
      <c r="AV15" s="28">
        <v>0.18860780000000002</v>
      </c>
      <c r="AW15" s="28">
        <v>0.14871499999999999</v>
      </c>
      <c r="AX15" s="28">
        <v>0.204134</v>
      </c>
      <c r="AY15" s="28">
        <v>0.1866214</v>
      </c>
      <c r="AZ15" s="28">
        <v>0.170799</v>
      </c>
      <c r="BA15" s="28">
        <v>0.1332702</v>
      </c>
      <c r="BB15" s="28">
        <v>0.14543525</v>
      </c>
      <c r="BC15" s="28">
        <v>0.17176460000000002</v>
      </c>
      <c r="BD15" s="28">
        <v>0.16635665000000002</v>
      </c>
      <c r="BE15" s="28">
        <v>0.214927</v>
      </c>
      <c r="BF15" s="28">
        <v>0.1682147</v>
      </c>
      <c r="BG15" s="28">
        <v>0.1589742</v>
      </c>
      <c r="BH15" s="28">
        <v>0.1757151</v>
      </c>
      <c r="BI15" s="28">
        <v>0.1787544</v>
      </c>
      <c r="BJ15" s="28">
        <v>0.1735074</v>
      </c>
      <c r="BK15" s="28">
        <v>0.2499255</v>
      </c>
      <c r="BL15" s="28">
        <v>0.19926719999999998</v>
      </c>
      <c r="BM15" s="28">
        <v>0.1733193</v>
      </c>
      <c r="BN15" s="28">
        <v>0.2011482</v>
      </c>
      <c r="BO15" s="28">
        <v>0.2003364</v>
      </c>
      <c r="BP15" s="28">
        <v>0.2013066</v>
      </c>
      <c r="BQ15" s="28">
        <v>0.1688247</v>
      </c>
      <c r="BR15" s="28">
        <v>0.18655</v>
      </c>
      <c r="BS15" s="28">
        <v>0.18455945</v>
      </c>
    </row>
    <row r="16" spans="1:71" ht="12.75">
      <c r="A16" s="7" t="s">
        <v>41</v>
      </c>
      <c r="B16" s="8">
        <v>5.39978</v>
      </c>
      <c r="C16" s="8">
        <v>3.9015908999999995</v>
      </c>
      <c r="D16" s="8">
        <v>3.9312785999999993</v>
      </c>
      <c r="E16" s="8">
        <v>3.8081661000000007</v>
      </c>
      <c r="F16" s="8">
        <v>3.9597401999999997</v>
      </c>
      <c r="G16" s="8">
        <v>8.530872150000002</v>
      </c>
      <c r="H16" s="8">
        <v>8.205222000000001</v>
      </c>
      <c r="I16" s="8">
        <v>6.542750999999999</v>
      </c>
      <c r="J16" s="8">
        <v>6.040472099999999</v>
      </c>
      <c r="K16" s="8">
        <v>6.68645595</v>
      </c>
      <c r="L16" s="8">
        <v>9.711646649999999</v>
      </c>
      <c r="M16" s="8">
        <v>6.0298794</v>
      </c>
      <c r="N16" s="8">
        <v>6.0199701</v>
      </c>
      <c r="O16" s="8">
        <v>10.288315649999998</v>
      </c>
      <c r="P16" s="8">
        <v>8.02242255</v>
      </c>
      <c r="Q16" s="8">
        <v>7.0170506999999995</v>
      </c>
      <c r="R16" s="8">
        <v>10.615392900000002</v>
      </c>
      <c r="S16" s="8">
        <v>9.4201464</v>
      </c>
      <c r="T16" s="8">
        <v>4.83188925</v>
      </c>
      <c r="U16" s="8">
        <v>5.338057499999999</v>
      </c>
      <c r="V16" s="8">
        <v>5.859039449999999</v>
      </c>
      <c r="W16" s="8">
        <v>8.1514545</v>
      </c>
      <c r="X16" s="8">
        <v>6.4686623999999995</v>
      </c>
      <c r="Y16" s="8">
        <v>4.1723781</v>
      </c>
      <c r="Z16" s="8">
        <v>4.8613458</v>
      </c>
      <c r="AA16" s="8">
        <v>4.1530419</v>
      </c>
      <c r="AB16" s="8">
        <v>4.1761870499999985</v>
      </c>
      <c r="AC16" s="8">
        <v>6.9127417499999995</v>
      </c>
      <c r="AD16" s="8">
        <v>5.22498495</v>
      </c>
      <c r="AE16" s="8">
        <v>8.79870465</v>
      </c>
      <c r="AF16" s="8">
        <v>7.382951100000001</v>
      </c>
      <c r="AG16" s="8">
        <v>7.2308343</v>
      </c>
      <c r="AH16" s="8">
        <v>8.722857300000001</v>
      </c>
      <c r="AI16" s="8">
        <v>4.9969806</v>
      </c>
      <c r="AJ16" s="8">
        <v>4.8826116</v>
      </c>
      <c r="AK16" s="8">
        <v>5.589558749999999</v>
      </c>
      <c r="AL16" s="8">
        <v>4.7696898</v>
      </c>
      <c r="AM16" s="8">
        <v>5.5418413499999994</v>
      </c>
      <c r="AN16" s="8">
        <v>6.46406955</v>
      </c>
      <c r="AO16" s="8">
        <v>8.8397388</v>
      </c>
      <c r="AP16" s="8">
        <v>7.5328971</v>
      </c>
      <c r="AQ16" s="8">
        <v>3.8829581999999996</v>
      </c>
      <c r="AR16" s="8">
        <v>6.485053949999999</v>
      </c>
      <c r="AS16" s="8">
        <v>5.796156599999999</v>
      </c>
      <c r="AT16" s="27">
        <v>5.6251577</v>
      </c>
      <c r="AU16" s="27">
        <v>5.6251577</v>
      </c>
      <c r="AV16" s="27">
        <v>6.88580995</v>
      </c>
      <c r="AW16" s="27">
        <v>7.139006</v>
      </c>
      <c r="AX16" s="27">
        <v>3.9966752</v>
      </c>
      <c r="AY16" s="27">
        <v>3.5447188</v>
      </c>
      <c r="AZ16" s="27">
        <v>7.35845235</v>
      </c>
      <c r="BA16" s="27">
        <v>3.5780976</v>
      </c>
      <c r="BB16" s="27">
        <v>3.3045863499999997</v>
      </c>
      <c r="BC16" s="27">
        <v>7.8072875999999995</v>
      </c>
      <c r="BD16" s="27">
        <v>6.202308599999999</v>
      </c>
      <c r="BE16" s="27">
        <v>4.19220925</v>
      </c>
      <c r="BF16" s="27">
        <v>3.1724778999999996</v>
      </c>
      <c r="BG16" s="27">
        <v>5.518428299999999</v>
      </c>
      <c r="BH16" s="27">
        <v>6.0388812</v>
      </c>
      <c r="BI16" s="27">
        <v>5.5405845</v>
      </c>
      <c r="BJ16" s="27">
        <v>8.1244647</v>
      </c>
      <c r="BK16" s="27">
        <v>4.1537331</v>
      </c>
      <c r="BL16" s="27">
        <v>5.2653248999999995</v>
      </c>
      <c r="BM16" s="27">
        <v>3.1712571</v>
      </c>
      <c r="BN16" s="27">
        <v>4.965315299999999</v>
      </c>
      <c r="BO16" s="27">
        <v>5.226635699999999</v>
      </c>
      <c r="BP16" s="27">
        <v>5.2612758</v>
      </c>
      <c r="BQ16" s="27">
        <v>5.2592067</v>
      </c>
      <c r="BR16" s="27">
        <v>4.59724</v>
      </c>
      <c r="BS16" s="27">
        <v>4.5622048</v>
      </c>
    </row>
    <row r="17" spans="1:71" ht="12.75">
      <c r="A17" s="7" t="s">
        <v>42</v>
      </c>
      <c r="B17" s="8">
        <v>8.585460000000001</v>
      </c>
      <c r="C17" s="8">
        <v>7.6449244499999995</v>
      </c>
      <c r="D17" s="8">
        <v>7.6822602</v>
      </c>
      <c r="E17" s="8">
        <v>7.611749399999999</v>
      </c>
      <c r="F17" s="8">
        <v>7.660210499999999</v>
      </c>
      <c r="G17" s="8">
        <v>9.452969700000002</v>
      </c>
      <c r="H17" s="8">
        <v>10.330294499999997</v>
      </c>
      <c r="I17" s="8">
        <v>10.475717999999999</v>
      </c>
      <c r="J17" s="8">
        <v>10.31096835</v>
      </c>
      <c r="K17" s="8">
        <v>10.33725915</v>
      </c>
      <c r="L17" s="8">
        <v>10.142389649999998</v>
      </c>
      <c r="M17" s="8">
        <v>10.625513250000001</v>
      </c>
      <c r="N17" s="8">
        <v>9.782770499999996</v>
      </c>
      <c r="O17" s="8">
        <v>9.782860949999996</v>
      </c>
      <c r="P17" s="8">
        <v>10.042784099999999</v>
      </c>
      <c r="Q17" s="8">
        <v>10.5109332</v>
      </c>
      <c r="R17" s="8">
        <v>9.883642349999999</v>
      </c>
      <c r="S17" s="8">
        <v>10.504139399999998</v>
      </c>
      <c r="T17" s="8">
        <v>9.676974149999996</v>
      </c>
      <c r="U17" s="8">
        <v>9.071391299999998</v>
      </c>
      <c r="V17" s="8">
        <v>8.1478767</v>
      </c>
      <c r="W17" s="8">
        <v>10.35749985</v>
      </c>
      <c r="X17" s="8">
        <v>9.750409499999998</v>
      </c>
      <c r="Y17" s="8">
        <v>8.01460365</v>
      </c>
      <c r="Z17" s="8">
        <v>8.6369901</v>
      </c>
      <c r="AA17" s="8">
        <v>7.97524785</v>
      </c>
      <c r="AB17" s="8">
        <v>7.987418399999999</v>
      </c>
      <c r="AC17" s="8">
        <v>9.986855849999998</v>
      </c>
      <c r="AD17" s="8">
        <v>7.932223799999999</v>
      </c>
      <c r="AE17" s="8">
        <v>10.210176899999999</v>
      </c>
      <c r="AF17" s="8">
        <v>9.085431149999998</v>
      </c>
      <c r="AG17" s="8">
        <v>8.964439200000001</v>
      </c>
      <c r="AH17" s="8">
        <v>10.860321449999999</v>
      </c>
      <c r="AI17" s="8">
        <v>9.244010099999997</v>
      </c>
      <c r="AJ17" s="8">
        <v>9.242623199999999</v>
      </c>
      <c r="AK17" s="8">
        <v>9.795031499999997</v>
      </c>
      <c r="AL17" s="8">
        <v>10.054321499999999</v>
      </c>
      <c r="AM17" s="8">
        <v>9.5295507</v>
      </c>
      <c r="AN17" s="8">
        <v>10.46601975</v>
      </c>
      <c r="AO17" s="8">
        <v>10.991936249999998</v>
      </c>
      <c r="AP17" s="8">
        <v>9.850226099999997</v>
      </c>
      <c r="AQ17" s="8">
        <v>8.136369450000002</v>
      </c>
      <c r="AR17" s="8">
        <v>8.60701095</v>
      </c>
      <c r="AS17" s="8">
        <v>7.865612399999999</v>
      </c>
      <c r="AT17" s="27">
        <v>8.62350755</v>
      </c>
      <c r="AU17" s="27">
        <v>8.62350755</v>
      </c>
      <c r="AV17" s="27">
        <v>8.2522118</v>
      </c>
      <c r="AW17" s="27">
        <v>9.3726808</v>
      </c>
      <c r="AX17" s="27">
        <v>7.7129136</v>
      </c>
      <c r="AY17" s="27">
        <v>7.0451024</v>
      </c>
      <c r="AZ17" s="27">
        <v>9.85980075</v>
      </c>
      <c r="BA17" s="27">
        <v>6.5834734</v>
      </c>
      <c r="BB17" s="27">
        <v>5.8857985500000005</v>
      </c>
      <c r="BC17" s="27">
        <v>9.8462364</v>
      </c>
      <c r="BD17" s="27">
        <v>8.220219</v>
      </c>
      <c r="BE17" s="27">
        <v>7.98690205</v>
      </c>
      <c r="BF17" s="27">
        <v>8.3165881</v>
      </c>
      <c r="BG17" s="27">
        <v>8.7930414</v>
      </c>
      <c r="BH17" s="27">
        <v>9.0208899</v>
      </c>
      <c r="BI17" s="27">
        <v>8.8782705</v>
      </c>
      <c r="BJ17" s="27">
        <v>9.8921493</v>
      </c>
      <c r="BK17" s="27">
        <v>9.1266219</v>
      </c>
      <c r="BL17" s="27">
        <v>8.1154359</v>
      </c>
      <c r="BM17" s="27">
        <v>8.0999325</v>
      </c>
      <c r="BN17" s="27">
        <v>8.2647477</v>
      </c>
      <c r="BO17" s="27">
        <v>8.1576594</v>
      </c>
      <c r="BP17" s="27">
        <v>8.1753012</v>
      </c>
      <c r="BQ17" s="27">
        <v>7.823475</v>
      </c>
      <c r="BR17" s="27">
        <v>8.50686</v>
      </c>
      <c r="BS17" s="27">
        <v>8.47169935</v>
      </c>
    </row>
    <row r="18" spans="1:71" ht="12.75">
      <c r="A18" s="7" t="s">
        <v>43</v>
      </c>
      <c r="B18" s="8">
        <v>3.45181</v>
      </c>
      <c r="C18" s="8">
        <v>3.5263238999999995</v>
      </c>
      <c r="D18" s="8">
        <v>3.52563045</v>
      </c>
      <c r="E18" s="8">
        <v>3.33309255</v>
      </c>
      <c r="F18" s="8">
        <v>3.2969728500000004</v>
      </c>
      <c r="G18" s="8">
        <v>2.877636600000001</v>
      </c>
      <c r="H18" s="8">
        <v>2.5740562499999995</v>
      </c>
      <c r="I18" s="8">
        <v>2.7228866999999997</v>
      </c>
      <c r="J18" s="8">
        <v>2.9640766499999995</v>
      </c>
      <c r="K18" s="8">
        <v>2.7260725499999996</v>
      </c>
      <c r="L18" s="8">
        <v>2.5145903999999994</v>
      </c>
      <c r="M18" s="8">
        <v>3.0130804499999995</v>
      </c>
      <c r="N18" s="8">
        <v>2.8962994499999994</v>
      </c>
      <c r="O18" s="8">
        <v>2.33339895</v>
      </c>
      <c r="P18" s="8">
        <v>2.60223645</v>
      </c>
      <c r="Q18" s="8">
        <v>2.60490975</v>
      </c>
      <c r="R18" s="8">
        <v>2.2758828000000006</v>
      </c>
      <c r="S18" s="8">
        <v>2.3785435499999994</v>
      </c>
      <c r="T18" s="8">
        <v>3.17715675</v>
      </c>
      <c r="U18" s="8">
        <v>2.9716141499999997</v>
      </c>
      <c r="V18" s="8">
        <v>3.4150402499999997</v>
      </c>
      <c r="W18" s="8">
        <v>2.5996938</v>
      </c>
      <c r="X18" s="8">
        <v>3.0561547499999997</v>
      </c>
      <c r="Y18" s="8">
        <v>3.3557452499999996</v>
      </c>
      <c r="Z18" s="8">
        <v>3.5574386999999996</v>
      </c>
      <c r="AA18" s="8">
        <v>3.5837093999999996</v>
      </c>
      <c r="AB18" s="8">
        <v>3.575317650000001</v>
      </c>
      <c r="AC18" s="8">
        <v>3.0189597</v>
      </c>
      <c r="AD18" s="8">
        <v>3.715374449999999</v>
      </c>
      <c r="AE18" s="8">
        <v>2.4434967</v>
      </c>
      <c r="AF18" s="8">
        <v>2.82982875</v>
      </c>
      <c r="AG18" s="8">
        <v>2.8109347499999995</v>
      </c>
      <c r="AH18" s="8">
        <v>2.3432780999999996</v>
      </c>
      <c r="AI18" s="8">
        <v>3.29323425</v>
      </c>
      <c r="AJ18" s="8">
        <v>3.3169723499999995</v>
      </c>
      <c r="AK18" s="8">
        <v>3.2933749499999996</v>
      </c>
      <c r="AL18" s="8">
        <v>3.4157336999999997</v>
      </c>
      <c r="AM18" s="8">
        <v>3.2511950999999994</v>
      </c>
      <c r="AN18" s="8">
        <v>3.0958522499999996</v>
      </c>
      <c r="AO18" s="8">
        <v>2.63154225</v>
      </c>
      <c r="AP18" s="8">
        <v>2.9240575499999997</v>
      </c>
      <c r="AQ18" s="8">
        <v>3.7000281</v>
      </c>
      <c r="AR18" s="8">
        <v>3.1357306500000006</v>
      </c>
      <c r="AS18" s="8">
        <v>3.6593256000000003</v>
      </c>
      <c r="AT18" s="27">
        <v>2.8986186</v>
      </c>
      <c r="AU18" s="27">
        <v>2.8986186</v>
      </c>
      <c r="AV18" s="27">
        <v>2.3292492</v>
      </c>
      <c r="AW18" s="27">
        <v>2.6511058</v>
      </c>
      <c r="AX18" s="27">
        <v>3.4084302</v>
      </c>
      <c r="AY18" s="27">
        <v>3.6032444</v>
      </c>
      <c r="AZ18" s="27">
        <v>2.90418385</v>
      </c>
      <c r="BA18" s="27">
        <v>3.4889764</v>
      </c>
      <c r="BB18" s="27">
        <v>3.6528134</v>
      </c>
      <c r="BC18" s="27">
        <v>2.7046432</v>
      </c>
      <c r="BD18" s="27">
        <v>3.08948205</v>
      </c>
      <c r="BE18" s="27">
        <v>3.346242</v>
      </c>
      <c r="BF18" s="27">
        <v>3.4758733</v>
      </c>
      <c r="BG18" s="27">
        <v>3.1667229000000003</v>
      </c>
      <c r="BH18" s="27">
        <v>3.1268358</v>
      </c>
      <c r="BI18" s="27">
        <v>2.9046303</v>
      </c>
      <c r="BJ18" s="27">
        <v>2.4402708000000004</v>
      </c>
      <c r="BK18" s="27">
        <v>2.6695844999999996</v>
      </c>
      <c r="BL18" s="27">
        <v>3.255318</v>
      </c>
      <c r="BM18" s="27">
        <v>3.3397550999999996</v>
      </c>
      <c r="BN18" s="27">
        <v>3.3382404</v>
      </c>
      <c r="BO18" s="27">
        <v>3.3352407000000004</v>
      </c>
      <c r="BP18" s="27">
        <v>3.3583572</v>
      </c>
      <c r="BQ18" s="27">
        <v>3.3740982</v>
      </c>
      <c r="BR18" s="27">
        <v>3.42078</v>
      </c>
      <c r="BS18" s="27">
        <v>3.3401547000000003</v>
      </c>
    </row>
    <row r="19" spans="1:71" ht="12.75">
      <c r="A19" s="7" t="s">
        <v>44</v>
      </c>
      <c r="B19" s="8">
        <v>1.17481</v>
      </c>
      <c r="C19" s="8">
        <v>1.7572223999999999</v>
      </c>
      <c r="D19" s="8">
        <v>1.7637448499999997</v>
      </c>
      <c r="E19" s="8">
        <v>1.8206680499999996</v>
      </c>
      <c r="F19" s="8">
        <v>1.74404685</v>
      </c>
      <c r="G19" s="8">
        <v>0.74455425</v>
      </c>
      <c r="H19" s="8">
        <v>0.46177739999999995</v>
      </c>
      <c r="I19" s="8">
        <v>0.6339941999999998</v>
      </c>
      <c r="J19" s="8">
        <v>0.7324942499999999</v>
      </c>
      <c r="K19" s="8">
        <v>0.8443205999999999</v>
      </c>
      <c r="L19" s="8">
        <v>0.5578152</v>
      </c>
      <c r="M19" s="8">
        <v>0.50606775</v>
      </c>
      <c r="N19" s="8">
        <v>0.9417050999999999</v>
      </c>
      <c r="O19" s="8">
        <v>0.43277309999999997</v>
      </c>
      <c r="P19" s="8">
        <v>0.7776187499999999</v>
      </c>
      <c r="Q19" s="8">
        <v>0.7890355499999999</v>
      </c>
      <c r="R19" s="8">
        <v>0.4589633999999999</v>
      </c>
      <c r="S19" s="8">
        <v>0.5142182999999999</v>
      </c>
      <c r="T19" s="8">
        <v>1.0734203999999998</v>
      </c>
      <c r="U19" s="8">
        <v>1.3993820999999997</v>
      </c>
      <c r="V19" s="8">
        <v>1.1713375499999998</v>
      </c>
      <c r="W19" s="8">
        <v>0.4828824</v>
      </c>
      <c r="X19" s="8">
        <v>0.6893294999999999</v>
      </c>
      <c r="Y19" s="8">
        <v>1.4632196999999998</v>
      </c>
      <c r="Z19" s="8">
        <v>1.0351198499999998</v>
      </c>
      <c r="AA19" s="8">
        <v>1.1170675499999998</v>
      </c>
      <c r="AB19" s="8">
        <v>1.1239719</v>
      </c>
      <c r="AC19" s="8">
        <v>0.6408784499999999</v>
      </c>
      <c r="AD19" s="8">
        <v>1.1311676999999998</v>
      </c>
      <c r="AE19" s="8">
        <v>0.33355949999999995</v>
      </c>
      <c r="AF19" s="8">
        <v>0.8209844999999999</v>
      </c>
      <c r="AG19" s="8">
        <v>0.7567448999999999</v>
      </c>
      <c r="AH19" s="8">
        <v>0.50064075</v>
      </c>
      <c r="AI19" s="8">
        <v>0.9394840499999999</v>
      </c>
      <c r="AJ19" s="8">
        <v>0.9023291999999998</v>
      </c>
      <c r="AK19" s="8">
        <v>0.71508765</v>
      </c>
      <c r="AL19" s="8">
        <v>0.7177408499999999</v>
      </c>
      <c r="AM19" s="8">
        <v>0.90430905</v>
      </c>
      <c r="AN19" s="8">
        <v>0.60226635</v>
      </c>
      <c r="AO19" s="8">
        <v>0.3801111</v>
      </c>
      <c r="AP19" s="8">
        <v>0.6455918999999999</v>
      </c>
      <c r="AQ19" s="8">
        <v>1.5005554499999998</v>
      </c>
      <c r="AR19" s="8">
        <v>0.8758575</v>
      </c>
      <c r="AS19" s="8">
        <v>1.3080476999999997</v>
      </c>
      <c r="AT19" s="27">
        <v>1.2943097</v>
      </c>
      <c r="AU19" s="27">
        <v>1.2943097</v>
      </c>
      <c r="AV19" s="27">
        <v>0.98593575</v>
      </c>
      <c r="AW19" s="27">
        <v>0.6551398</v>
      </c>
      <c r="AX19" s="27">
        <v>1.450253</v>
      </c>
      <c r="AY19" s="27">
        <v>1.6558275999999998</v>
      </c>
      <c r="AZ19" s="27">
        <v>0.66301335</v>
      </c>
      <c r="BA19" s="27">
        <v>2.598715</v>
      </c>
      <c r="BB19" s="27">
        <v>2.4414998000000003</v>
      </c>
      <c r="BC19" s="27">
        <v>0.6395088</v>
      </c>
      <c r="BD19" s="27">
        <v>1.27989915</v>
      </c>
      <c r="BE19" s="27">
        <v>1.8885011</v>
      </c>
      <c r="BF19" s="27">
        <v>1.68444545</v>
      </c>
      <c r="BG19" s="27">
        <v>1.2014540999999999</v>
      </c>
      <c r="BH19" s="27">
        <v>1.0777239</v>
      </c>
      <c r="BI19" s="27">
        <v>1.1912274</v>
      </c>
      <c r="BJ19" s="27">
        <v>0.7301547</v>
      </c>
      <c r="BK19" s="27">
        <v>1.1973258</v>
      </c>
      <c r="BL19" s="27">
        <v>1.2884058</v>
      </c>
      <c r="BM19" s="27">
        <v>1.484505</v>
      </c>
      <c r="BN19" s="27">
        <v>1.3627746</v>
      </c>
      <c r="BO19" s="27">
        <v>1.3923657</v>
      </c>
      <c r="BP19" s="27">
        <v>1.3958901000000001</v>
      </c>
      <c r="BQ19" s="27">
        <v>1.4885442</v>
      </c>
      <c r="BR19" s="27">
        <v>1.42835</v>
      </c>
      <c r="BS19" s="27">
        <v>1.41039195</v>
      </c>
    </row>
    <row r="20" spans="1:71" ht="12.75">
      <c r="A20" s="9" t="s">
        <v>45</v>
      </c>
      <c r="B20" s="10">
        <v>0.41782</v>
      </c>
      <c r="C20" s="10">
        <v>0.40113569999999993</v>
      </c>
      <c r="D20" s="10">
        <v>0.40276379999999995</v>
      </c>
      <c r="E20" s="10">
        <v>0.39925635</v>
      </c>
      <c r="F20" s="10">
        <v>0.3724529999999999</v>
      </c>
      <c r="G20" s="10">
        <v>0.33433335</v>
      </c>
      <c r="H20" s="10">
        <v>0.23982314999999998</v>
      </c>
      <c r="I20" s="10">
        <v>0.27923924999999994</v>
      </c>
      <c r="J20" s="10">
        <v>0.26205375</v>
      </c>
      <c r="K20" s="10">
        <v>0.25948094999999993</v>
      </c>
      <c r="L20" s="10">
        <v>0.20650739999999998</v>
      </c>
      <c r="M20" s="10">
        <v>0.24970229999999996</v>
      </c>
      <c r="N20" s="10">
        <v>0.39224145</v>
      </c>
      <c r="O20" s="10">
        <v>0.20507024999999998</v>
      </c>
      <c r="P20" s="10">
        <v>0.23629559999999997</v>
      </c>
      <c r="Q20" s="10">
        <v>0.24698879999999998</v>
      </c>
      <c r="R20" s="10">
        <v>0.21657749999999998</v>
      </c>
      <c r="S20" s="10">
        <v>0.17097059999999997</v>
      </c>
      <c r="T20" s="10">
        <v>0.29177159999999996</v>
      </c>
      <c r="U20" s="10">
        <v>0.39121635</v>
      </c>
      <c r="V20" s="10">
        <v>0.5048516999999999</v>
      </c>
      <c r="W20" s="10">
        <v>0.18287984999999998</v>
      </c>
      <c r="X20" s="10">
        <v>0.30104774999999995</v>
      </c>
      <c r="Y20" s="10">
        <v>0.36187034999999995</v>
      </c>
      <c r="Z20" s="10">
        <v>0.5200171499999999</v>
      </c>
      <c r="AA20" s="10">
        <v>0.35659409999999997</v>
      </c>
      <c r="AB20" s="10">
        <v>0.3561518999999999</v>
      </c>
      <c r="AC20" s="10">
        <v>0.24917969999999998</v>
      </c>
      <c r="AD20" s="10">
        <v>0.37626194999999996</v>
      </c>
      <c r="AE20" s="10">
        <v>0.1843974</v>
      </c>
      <c r="AF20" s="10">
        <v>0.30480644999999995</v>
      </c>
      <c r="AG20" s="10">
        <v>0.28858575</v>
      </c>
      <c r="AH20" s="10">
        <v>0.1847391</v>
      </c>
      <c r="AI20" s="10">
        <v>0.36880484999999996</v>
      </c>
      <c r="AJ20" s="10">
        <v>0.35334794999999997</v>
      </c>
      <c r="AK20" s="10">
        <v>0.3020226</v>
      </c>
      <c r="AL20" s="10">
        <v>0.31473585</v>
      </c>
      <c r="AM20" s="10">
        <v>0.326</v>
      </c>
      <c r="AN20" s="10">
        <v>0.2774001</v>
      </c>
      <c r="AO20" s="10">
        <v>0.23139119999999996</v>
      </c>
      <c r="AP20" s="10">
        <v>0.26308889999999996</v>
      </c>
      <c r="AQ20" s="10">
        <v>0.60978375</v>
      </c>
      <c r="AR20" s="10">
        <v>0.3327756</v>
      </c>
      <c r="AS20" s="10">
        <v>0.49125405</v>
      </c>
      <c r="AT20" s="28">
        <v>0.45951234999999996</v>
      </c>
      <c r="AU20" s="28">
        <v>0.45951234999999996</v>
      </c>
      <c r="AV20" s="28">
        <v>0.32863539999999997</v>
      </c>
      <c r="AW20" s="28">
        <v>0.2336026</v>
      </c>
      <c r="AX20" s="28">
        <v>0.5942524</v>
      </c>
      <c r="AY20" s="28">
        <v>0.5465558</v>
      </c>
      <c r="AZ20" s="28">
        <v>0.28807309999999997</v>
      </c>
      <c r="BA20" s="28">
        <v>0.2709014</v>
      </c>
      <c r="BB20" s="28">
        <v>0.23442015</v>
      </c>
      <c r="BC20" s="28">
        <v>0.2882572</v>
      </c>
      <c r="BD20" s="28">
        <v>0.33713595</v>
      </c>
      <c r="BE20" s="28">
        <v>0.47649375</v>
      </c>
      <c r="BF20" s="28">
        <v>0.547648</v>
      </c>
      <c r="BG20" s="28">
        <v>0.3980592</v>
      </c>
      <c r="BH20" s="28">
        <v>0.3651417</v>
      </c>
      <c r="BI20" s="28">
        <v>0.3562515</v>
      </c>
      <c r="BJ20" s="28">
        <v>0.178695</v>
      </c>
      <c r="BK20" s="28">
        <v>0.5368572</v>
      </c>
      <c r="BL20" s="28">
        <v>0.5417181</v>
      </c>
      <c r="BM20" s="28">
        <v>0.6209379</v>
      </c>
      <c r="BN20" s="28">
        <v>0.5198589</v>
      </c>
      <c r="BO20" s="28">
        <v>0.5529942</v>
      </c>
      <c r="BP20" s="28">
        <v>0.5546772</v>
      </c>
      <c r="BQ20" s="28">
        <v>0.3693591</v>
      </c>
      <c r="BR20" s="28">
        <v>0.5162</v>
      </c>
      <c r="BS20" s="28">
        <v>0.5159036</v>
      </c>
    </row>
    <row r="21" spans="1:71" ht="12.75">
      <c r="A21" s="9" t="s">
        <v>197</v>
      </c>
      <c r="B21" s="64">
        <f>((B16/40.304)/((B16/40.304)+(0.9*B14/71.844)))*100</f>
        <v>42.6773330872069</v>
      </c>
      <c r="C21" s="64">
        <f aca="true" t="shared" si="0" ref="C21:BM21">((C16/40.304)/((C16/40.304)+(0.9*C14/71.844)))*100</f>
        <v>36.52780850630363</v>
      </c>
      <c r="D21" s="64">
        <f t="shared" si="0"/>
        <v>36.508331875934466</v>
      </c>
      <c r="E21" s="64">
        <f t="shared" si="0"/>
        <v>36.06055976511593</v>
      </c>
      <c r="F21" s="64">
        <f t="shared" si="0"/>
        <v>37.039827341291726</v>
      </c>
      <c r="G21" s="64">
        <f t="shared" si="0"/>
        <v>59.00334617300707</v>
      </c>
      <c r="H21" s="64">
        <f t="shared" si="0"/>
        <v>59.63661560949698</v>
      </c>
      <c r="I21" s="64">
        <f t="shared" si="0"/>
        <v>51.799441734200144</v>
      </c>
      <c r="J21" s="64">
        <f t="shared" si="0"/>
        <v>54.811337424738014</v>
      </c>
      <c r="K21" s="64">
        <f t="shared" si="0"/>
        <v>53.56235792936056</v>
      </c>
      <c r="L21" s="64">
        <f t="shared" si="0"/>
        <v>64.21539826021717</v>
      </c>
      <c r="M21" s="64">
        <f t="shared" si="0"/>
        <v>54.684817567621835</v>
      </c>
      <c r="N21" s="64">
        <f t="shared" si="0"/>
        <v>47.85457129543512</v>
      </c>
      <c r="O21" s="64">
        <f t="shared" si="0"/>
        <v>64.33014758159732</v>
      </c>
      <c r="P21" s="64">
        <f t="shared" si="0"/>
        <v>59.35880236229198</v>
      </c>
      <c r="Q21" s="64">
        <f t="shared" si="0"/>
        <v>56.16544819195456</v>
      </c>
      <c r="R21" s="64">
        <f t="shared" si="0"/>
        <v>64.91997751577368</v>
      </c>
      <c r="S21" s="64">
        <f t="shared" si="0"/>
        <v>63.1010833864745</v>
      </c>
      <c r="T21" s="64">
        <f t="shared" si="0"/>
        <v>47.99065340152556</v>
      </c>
      <c r="U21" s="64">
        <f t="shared" si="0"/>
        <v>45.19340612893647</v>
      </c>
      <c r="V21" s="64">
        <f t="shared" si="0"/>
        <v>45.27031986262261</v>
      </c>
      <c r="W21" s="64">
        <f t="shared" si="0"/>
        <v>59.13674141566781</v>
      </c>
      <c r="X21" s="64">
        <f t="shared" si="0"/>
        <v>51.59709170202318</v>
      </c>
      <c r="Y21" s="64">
        <f t="shared" si="0"/>
        <v>39.461668072059005</v>
      </c>
      <c r="Z21" s="64">
        <f t="shared" si="0"/>
        <v>42.25483306005274</v>
      </c>
      <c r="AA21" s="64">
        <f t="shared" si="0"/>
        <v>39.68086112090819</v>
      </c>
      <c r="AB21" s="64">
        <f t="shared" si="0"/>
        <v>39.99283715578194</v>
      </c>
      <c r="AC21" s="64">
        <f t="shared" si="0"/>
        <v>54.65729587813869</v>
      </c>
      <c r="AD21" s="64">
        <f t="shared" si="0"/>
        <v>50.68071532657634</v>
      </c>
      <c r="AE21" s="64">
        <f t="shared" si="0"/>
        <v>62.11078568637215</v>
      </c>
      <c r="AF21" s="64">
        <f t="shared" si="0"/>
        <v>56.24275302491234</v>
      </c>
      <c r="AG21" s="64">
        <f t="shared" si="0"/>
        <v>56.189029307989415</v>
      </c>
      <c r="AH21" s="64">
        <f t="shared" si="0"/>
        <v>61.29720442141257</v>
      </c>
      <c r="AI21" s="64">
        <f t="shared" si="0"/>
        <v>48.37759785134021</v>
      </c>
      <c r="AJ21" s="64">
        <f t="shared" si="0"/>
        <v>47.96293460076123</v>
      </c>
      <c r="AK21" s="64">
        <f t="shared" si="0"/>
        <v>49.25841905824448</v>
      </c>
      <c r="AL21" s="64">
        <f t="shared" si="0"/>
        <v>45.97422291551913</v>
      </c>
      <c r="AM21" s="64">
        <f t="shared" si="0"/>
        <v>47.83468934889749</v>
      </c>
      <c r="AN21" s="64">
        <f t="shared" si="0"/>
        <v>52.707442022188985</v>
      </c>
      <c r="AO21" s="64">
        <f t="shared" si="0"/>
        <v>61.90792687388203</v>
      </c>
      <c r="AP21" s="64">
        <f t="shared" si="0"/>
        <v>57.85812035507829</v>
      </c>
      <c r="AQ21" s="64">
        <f t="shared" si="0"/>
        <v>39.308890714007525</v>
      </c>
      <c r="AR21" s="64">
        <f t="shared" si="0"/>
        <v>52.033983588240794</v>
      </c>
      <c r="AS21" s="64">
        <f t="shared" si="0"/>
        <v>45.71091283959893</v>
      </c>
      <c r="AT21" s="64">
        <f t="shared" si="0"/>
        <v>44.89153701300187</v>
      </c>
      <c r="AU21" s="64">
        <f t="shared" si="0"/>
        <v>44.89153701300187</v>
      </c>
      <c r="AV21" s="64">
        <f t="shared" si="0"/>
        <v>51.337264761446775</v>
      </c>
      <c r="AW21" s="64">
        <f t="shared" si="0"/>
        <v>55.67037233813517</v>
      </c>
      <c r="AX21" s="64">
        <f t="shared" si="0"/>
        <v>40.45374528390557</v>
      </c>
      <c r="AY21" s="64">
        <f t="shared" si="0"/>
        <v>37.1326954646303</v>
      </c>
      <c r="AZ21" s="64">
        <f t="shared" si="0"/>
        <v>56.32160650879716</v>
      </c>
      <c r="BA21" s="64">
        <f t="shared" si="0"/>
        <v>43.19873531953658</v>
      </c>
      <c r="BB21" s="64">
        <f t="shared" si="0"/>
        <v>44.427468202175085</v>
      </c>
      <c r="BC21" s="64">
        <f t="shared" si="0"/>
        <v>57.0879033060831</v>
      </c>
      <c r="BD21" s="64">
        <f t="shared" si="0"/>
        <v>51.89220362262127</v>
      </c>
      <c r="BE21" s="64">
        <f t="shared" si="0"/>
        <v>43.67799645583705</v>
      </c>
      <c r="BF21" s="64">
        <f t="shared" si="0"/>
        <v>32.825811017514745</v>
      </c>
      <c r="BG21" s="64">
        <f t="shared" si="0"/>
        <v>49.63275196649556</v>
      </c>
      <c r="BH21" s="64">
        <f t="shared" si="0"/>
        <v>51.49299922424533</v>
      </c>
      <c r="BI21" s="64">
        <f t="shared" si="0"/>
        <v>49.109322504734706</v>
      </c>
      <c r="BJ21" s="64">
        <f t="shared" si="0"/>
        <v>59.56300328275614</v>
      </c>
      <c r="BK21" s="64">
        <f t="shared" si="0"/>
        <v>38.44815262130743</v>
      </c>
      <c r="BL21" s="64">
        <f t="shared" si="0"/>
        <v>44.33118025059357</v>
      </c>
      <c r="BM21" s="64">
        <f t="shared" si="0"/>
        <v>34.02099808236037</v>
      </c>
      <c r="BN21" s="64">
        <f aca="true" t="shared" si="1" ref="BN21:BS21">((BN16/40.304)/((BN16/40.304)+(0.9*BN14/71.844)))*100</f>
        <v>42.17487612422871</v>
      </c>
      <c r="BO21" s="64">
        <f t="shared" si="1"/>
        <v>44.17179884772326</v>
      </c>
      <c r="BP21" s="64">
        <f t="shared" si="1"/>
        <v>44.111284290595826</v>
      </c>
      <c r="BQ21" s="64">
        <f t="shared" si="1"/>
        <v>49.94447450761134</v>
      </c>
      <c r="BR21" s="64">
        <f t="shared" si="1"/>
        <v>40.751748428102005</v>
      </c>
      <c r="BS21" s="64">
        <f t="shared" si="1"/>
        <v>40.029122841903614</v>
      </c>
    </row>
    <row r="22" spans="1:71" ht="12.75">
      <c r="A22" s="7" t="s">
        <v>221</v>
      </c>
      <c r="B22" s="8">
        <v>99.82032</v>
      </c>
      <c r="C22" s="8">
        <v>98.8913568</v>
      </c>
      <c r="D22" s="8">
        <v>99.4388004</v>
      </c>
      <c r="E22" s="8">
        <v>98.2165395</v>
      </c>
      <c r="F22" s="8">
        <v>98.3170797</v>
      </c>
      <c r="G22" s="8">
        <v>99.72539624999999</v>
      </c>
      <c r="H22" s="8">
        <v>98.38344989999999</v>
      </c>
      <c r="I22" s="8">
        <v>99.2683323</v>
      </c>
      <c r="J22" s="8">
        <v>99.10469820000002</v>
      </c>
      <c r="K22" s="8">
        <v>98.56871159999999</v>
      </c>
      <c r="L22" s="8">
        <v>99.3320292</v>
      </c>
      <c r="M22" s="8">
        <v>99.54472739999999</v>
      </c>
      <c r="N22" s="8">
        <v>98.42168010000002</v>
      </c>
      <c r="O22" s="8">
        <v>98.25420689999999</v>
      </c>
      <c r="P22" s="8">
        <v>98.4307854</v>
      </c>
      <c r="Q22" s="8">
        <v>98.25119189999998</v>
      </c>
      <c r="R22" s="8">
        <v>97.35507359999997</v>
      </c>
      <c r="S22" s="8">
        <v>99.07058849999999</v>
      </c>
      <c r="T22" s="8">
        <v>99.70567815</v>
      </c>
      <c r="U22" s="8">
        <v>99.14896845</v>
      </c>
      <c r="V22" s="8">
        <v>98.66112134999997</v>
      </c>
      <c r="W22" s="8">
        <v>98.23983539999999</v>
      </c>
      <c r="X22" s="8">
        <v>96.66236729999999</v>
      </c>
      <c r="Y22" s="8">
        <v>98.66145299999998</v>
      </c>
      <c r="Z22" s="8">
        <v>97.9743747</v>
      </c>
      <c r="AA22" s="8">
        <v>97.62649394999998</v>
      </c>
      <c r="AB22" s="8">
        <v>97.81891124999999</v>
      </c>
      <c r="AC22" s="8">
        <v>98.50437149999999</v>
      </c>
      <c r="AD22" s="8">
        <v>98.31399434999997</v>
      </c>
      <c r="AE22" s="8">
        <v>97.1154213</v>
      </c>
      <c r="AF22" s="8">
        <v>95.7896655</v>
      </c>
      <c r="AG22" s="8">
        <v>95.45802555</v>
      </c>
      <c r="AH22" s="8">
        <v>97.7827815</v>
      </c>
      <c r="AI22" s="8">
        <v>96.68939174999998</v>
      </c>
      <c r="AJ22" s="8">
        <v>96.47213084999999</v>
      </c>
      <c r="AK22" s="8">
        <v>99.18636449999998</v>
      </c>
      <c r="AL22" s="8">
        <v>98.94584789999999</v>
      </c>
      <c r="AM22" s="8">
        <v>98.80411274999999</v>
      </c>
      <c r="AN22" s="8">
        <v>99.77595779999999</v>
      </c>
      <c r="AO22" s="8">
        <v>99.87156345</v>
      </c>
      <c r="AP22" s="8">
        <v>96.79873575</v>
      </c>
      <c r="AQ22" s="8">
        <v>96.7354911</v>
      </c>
      <c r="AR22" s="8">
        <v>96.04692539999999</v>
      </c>
      <c r="AS22" s="8">
        <v>97.76463119999998</v>
      </c>
      <c r="AT22" s="27">
        <v>98.82919685</v>
      </c>
      <c r="AU22" s="27">
        <v>98.82919685</v>
      </c>
      <c r="AV22" s="27">
        <v>93.8348036</v>
      </c>
      <c r="AW22" s="27">
        <v>96.63120459999999</v>
      </c>
      <c r="AX22" s="27">
        <v>96.7636026</v>
      </c>
      <c r="AY22" s="27">
        <v>97.78380220000001</v>
      </c>
      <c r="AZ22" s="27">
        <v>98.19070015</v>
      </c>
      <c r="BA22" s="27">
        <v>96.645934</v>
      </c>
      <c r="BB22" s="27">
        <v>98.38142570000001</v>
      </c>
      <c r="BC22" s="27">
        <v>97.469085</v>
      </c>
      <c r="BD22" s="27">
        <v>97.52055539999999</v>
      </c>
      <c r="BE22" s="27">
        <v>97.4873412</v>
      </c>
      <c r="BF22" s="27">
        <v>96.67727454999999</v>
      </c>
      <c r="BG22" s="27">
        <v>97.2106344</v>
      </c>
      <c r="BH22" s="27">
        <v>98.07882479999999</v>
      </c>
      <c r="BI22" s="27">
        <v>95.9660559</v>
      </c>
      <c r="BJ22" s="27">
        <v>97.24672980000001</v>
      </c>
      <c r="BK22" s="27">
        <v>94.79359889999999</v>
      </c>
      <c r="BL22" s="27">
        <v>96.90491250000001</v>
      </c>
      <c r="BM22" s="27">
        <v>95.6184372</v>
      </c>
      <c r="BN22" s="27">
        <v>97.8419277</v>
      </c>
      <c r="BO22" s="27">
        <v>97.3635993</v>
      </c>
      <c r="BP22" s="27">
        <v>98.04817440000001</v>
      </c>
      <c r="BQ22" s="27">
        <v>99.0134838</v>
      </c>
      <c r="BR22" s="27">
        <v>97.2656</v>
      </c>
      <c r="BS22" s="27">
        <v>97.28361364999999</v>
      </c>
    </row>
    <row r="23" spans="1:71" ht="12.75">
      <c r="A23" s="9" t="s">
        <v>46</v>
      </c>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27">
        <v>0.5555555555556692</v>
      </c>
      <c r="AU23" s="27">
        <v>0.5555555555556692</v>
      </c>
      <c r="AV23" s="27">
        <v>5.615741764315602</v>
      </c>
      <c r="AW23" s="27">
        <v>2.9218407596789286</v>
      </c>
      <c r="AX23" s="27">
        <v>2.144098898976042</v>
      </c>
      <c r="AY23" s="27">
        <v>0.9960159362552339</v>
      </c>
      <c r="AZ23" s="27">
        <v>0.7485539299082034</v>
      </c>
      <c r="BA23" s="27">
        <v>2.5932835820894673</v>
      </c>
      <c r="BB23" s="27">
        <v>1.0831721470021571</v>
      </c>
      <c r="BC23" s="27">
        <v>2.050438596491126</v>
      </c>
      <c r="BD23" s="27">
        <v>1.7843137254902244</v>
      </c>
      <c r="BE23" s="27">
        <v>2.2040958000698327</v>
      </c>
      <c r="BF23" s="27">
        <v>2.5113739763420866</v>
      </c>
      <c r="BG23" s="27">
        <v>1.9694039036396642</v>
      </c>
      <c r="BH23" s="27">
        <v>1.4727272727270777</v>
      </c>
      <c r="BI23" s="27">
        <v>2.967107494065512</v>
      </c>
      <c r="BJ23" s="27">
        <v>1.7981651376144054</v>
      </c>
      <c r="BK23" s="27">
        <v>4.7347316471313325</v>
      </c>
      <c r="BL23" s="27">
        <v>2.8076096962258426</v>
      </c>
      <c r="BM23" s="27">
        <v>3.8084874863982194</v>
      </c>
      <c r="BN23" s="27">
        <v>1.6057585825029543</v>
      </c>
      <c r="BO23" s="27">
        <v>1.3986013986014032</v>
      </c>
      <c r="BP23" s="27">
        <v>1.041327692808217</v>
      </c>
      <c r="BQ23" s="27">
        <v>0.9426987061002442</v>
      </c>
      <c r="BR23" s="27">
        <v>1.9508057675993296</v>
      </c>
      <c r="BS23" s="27">
        <v>1.9508057675993296</v>
      </c>
    </row>
    <row r="24" spans="1:71" ht="12.75">
      <c r="A24" s="9"/>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row>
    <row r="25" spans="1:66" ht="12.75">
      <c r="A25" s="4" t="s">
        <v>47</v>
      </c>
      <c r="C25" s="11"/>
      <c r="D25" s="4"/>
      <c r="E25" s="11"/>
      <c r="F25" s="11"/>
      <c r="G25" s="11"/>
      <c r="H25" s="11"/>
      <c r="I25" s="11"/>
      <c r="J25" s="11"/>
      <c r="K25" s="11"/>
      <c r="L25" s="11"/>
      <c r="M25" s="4"/>
      <c r="N25" s="11"/>
      <c r="O25" s="11"/>
      <c r="P25" s="11"/>
      <c r="Q25" s="11"/>
      <c r="R25" s="11"/>
      <c r="S25" s="11"/>
      <c r="T25" s="11"/>
      <c r="U25" s="12"/>
      <c r="V25" s="11"/>
      <c r="W25" s="4"/>
      <c r="X25" s="11"/>
      <c r="Y25" s="11"/>
      <c r="Z25" s="11"/>
      <c r="AA25" s="11"/>
      <c r="AB25" s="11"/>
      <c r="AC25" s="11"/>
      <c r="AD25" s="11"/>
      <c r="AE25" s="11"/>
      <c r="AF25" s="11"/>
      <c r="AG25" s="11"/>
      <c r="AH25" s="11"/>
      <c r="AI25" s="11"/>
      <c r="AJ25" s="11"/>
      <c r="AK25" s="11"/>
      <c r="AL25" s="11"/>
      <c r="AM25" s="11"/>
      <c r="AN25" s="11"/>
      <c r="AO25" s="11"/>
      <c r="AP25" s="11"/>
      <c r="AQ25" s="11"/>
      <c r="AR25" s="4"/>
      <c r="AS25" s="11"/>
      <c r="BN25" s="29"/>
    </row>
    <row r="26" spans="1:71" ht="12.75">
      <c r="A26" s="7" t="s">
        <v>36</v>
      </c>
      <c r="B26" s="13">
        <v>48.42222505397699</v>
      </c>
      <c r="C26" s="13">
        <v>52.594844112807245</v>
      </c>
      <c r="D26" s="13">
        <v>52.584732709627495</v>
      </c>
      <c r="E26" s="13">
        <v>52.72517878722452</v>
      </c>
      <c r="F26" s="13">
        <v>52.60529864985402</v>
      </c>
      <c r="G26" s="13">
        <v>48.79420130657039</v>
      </c>
      <c r="H26" s="13">
        <v>49.36037946357886</v>
      </c>
      <c r="I26" s="13">
        <v>49.73766497938841</v>
      </c>
      <c r="J26" s="13">
        <v>50.391028888678846</v>
      </c>
      <c r="K26" s="13">
        <v>50.2320696357768</v>
      </c>
      <c r="L26" s="13">
        <v>49.354022710330376</v>
      </c>
      <c r="M26" s="13">
        <v>48.986738749158505</v>
      </c>
      <c r="N26" s="13">
        <v>49.25759725981349</v>
      </c>
      <c r="O26" s="13">
        <v>49.00162000086329</v>
      </c>
      <c r="P26" s="13">
        <v>50.05212317446367</v>
      </c>
      <c r="Q26" s="13">
        <v>50.0831199076782</v>
      </c>
      <c r="R26" s="13">
        <v>48.46525348423136</v>
      </c>
      <c r="S26" s="13">
        <v>49.154636393423665</v>
      </c>
      <c r="T26" s="13">
        <v>50.464143450590434</v>
      </c>
      <c r="U26" s="13">
        <v>50.38424038187762</v>
      </c>
      <c r="V26" s="13">
        <v>47.543344843606945</v>
      </c>
      <c r="W26" s="13">
        <v>47.18748887480322</v>
      </c>
      <c r="X26" s="13">
        <v>48.76309841834382</v>
      </c>
      <c r="Y26" s="13">
        <v>52.84632058885247</v>
      </c>
      <c r="Z26" s="13">
        <v>49.78366332967268</v>
      </c>
      <c r="AA26" s="13">
        <v>52.83555960374627</v>
      </c>
      <c r="AB26" s="13">
        <v>52.97730197339525</v>
      </c>
      <c r="AC26" s="13">
        <v>48.51526767012569</v>
      </c>
      <c r="AD26" s="13">
        <v>52.601807699821116</v>
      </c>
      <c r="AE26" s="13">
        <v>49.67820270373476</v>
      </c>
      <c r="AF26" s="13">
        <v>49.05352989253313</v>
      </c>
      <c r="AG26" s="13">
        <v>48.94241723607491</v>
      </c>
      <c r="AH26" s="13">
        <v>48.40251890359654</v>
      </c>
      <c r="AI26" s="13">
        <v>48.92343543985528</v>
      </c>
      <c r="AJ26" s="13">
        <v>49.080148932980684</v>
      </c>
      <c r="AK26" s="13">
        <v>49.163040097109324</v>
      </c>
      <c r="AL26" s="13">
        <v>48.86377925515761</v>
      </c>
      <c r="AM26" s="13">
        <v>49.37822282099284</v>
      </c>
      <c r="AN26" s="13">
        <v>48.583797107884045</v>
      </c>
      <c r="AO26" s="13">
        <v>49.162981036720716</v>
      </c>
      <c r="AP26" s="13">
        <v>48.099959353033185</v>
      </c>
      <c r="AQ26" s="13">
        <v>49.58656358131623</v>
      </c>
      <c r="AR26" s="13">
        <v>48.223128233524896</v>
      </c>
      <c r="AS26" s="13">
        <v>47.50428256103318</v>
      </c>
      <c r="AT26" s="27">
        <v>48.440935549300676</v>
      </c>
      <c r="AU26" s="27">
        <v>48.440935549300676</v>
      </c>
      <c r="AV26" s="27">
        <v>47.98738785871983</v>
      </c>
      <c r="AW26" s="27">
        <v>48.76683095804023</v>
      </c>
      <c r="AX26" s="27">
        <v>51.646862308948386</v>
      </c>
      <c r="AY26" s="27">
        <v>54.41167760195767</v>
      </c>
      <c r="AZ26" s="27">
        <v>49.02672883120286</v>
      </c>
      <c r="BA26" s="27">
        <v>54.68536772586832</v>
      </c>
      <c r="BB26" s="27">
        <v>58.83320341026528</v>
      </c>
      <c r="BC26" s="27">
        <v>48.58125897047253</v>
      </c>
      <c r="BD26" s="27">
        <v>50.92859356295257</v>
      </c>
      <c r="BE26" s="27">
        <v>52.092047926320916</v>
      </c>
      <c r="BF26" s="27">
        <v>49.6079632708264</v>
      </c>
      <c r="BG26" s="27">
        <v>50.225587356109266</v>
      </c>
      <c r="BH26" s="27">
        <v>49.81274765437443</v>
      </c>
      <c r="BI26" s="27">
        <v>49.75253109261105</v>
      </c>
      <c r="BJ26" s="27">
        <v>47.472488272813884</v>
      </c>
      <c r="BK26" s="27">
        <v>48.45581424591319</v>
      </c>
      <c r="BL26" s="27">
        <v>49.044453241728064</v>
      </c>
      <c r="BM26" s="27">
        <v>50.584794958351395</v>
      </c>
      <c r="BN26" s="27">
        <v>49.53954877976101</v>
      </c>
      <c r="BO26" s="27">
        <v>49.36255853885632</v>
      </c>
      <c r="BP26" s="27">
        <v>49.451375302710375</v>
      </c>
      <c r="BQ26" s="27">
        <v>52.63280141244762</v>
      </c>
      <c r="BR26" s="27">
        <v>49.42752627856097</v>
      </c>
      <c r="BS26" s="27">
        <v>49.38793656746529</v>
      </c>
    </row>
    <row r="27" spans="1:71" ht="12.75">
      <c r="A27" s="9" t="s">
        <v>37</v>
      </c>
      <c r="B27" s="14">
        <v>2.6763288276374992</v>
      </c>
      <c r="C27" s="14">
        <v>2.6523241614579605</v>
      </c>
      <c r="D27" s="14">
        <v>2.6523264454022923</v>
      </c>
      <c r="E27" s="14">
        <v>2.626107795215082</v>
      </c>
      <c r="F27" s="14">
        <v>2.624117404496099</v>
      </c>
      <c r="G27" s="14">
        <v>2.115888208365981</v>
      </c>
      <c r="H27" s="14">
        <v>1.9503752937616798</v>
      </c>
      <c r="I27" s="14">
        <v>2.505829948348996</v>
      </c>
      <c r="J27" s="14">
        <v>1.9231908119568841</v>
      </c>
      <c r="K27" s="14">
        <v>2.4101350838799034</v>
      </c>
      <c r="L27" s="14">
        <v>1.8211749669964459</v>
      </c>
      <c r="M27" s="14">
        <v>1.8508527253247569</v>
      </c>
      <c r="N27" s="14">
        <v>2.8627511206242855</v>
      </c>
      <c r="O27" s="14">
        <v>1.6771478820007655</v>
      </c>
      <c r="P27" s="14">
        <v>1.9677953316422483</v>
      </c>
      <c r="Q27" s="14">
        <v>2.0154582979669686</v>
      </c>
      <c r="R27" s="14">
        <v>1.8000898517116426</v>
      </c>
      <c r="S27" s="14">
        <v>1.6557395841047216</v>
      </c>
      <c r="T27" s="14">
        <v>2.080523836244526</v>
      </c>
      <c r="U27" s="14">
        <v>2.7795051658956518</v>
      </c>
      <c r="V27" s="14">
        <v>2.855324733241541</v>
      </c>
      <c r="W27" s="14">
        <v>1.5724020645091594</v>
      </c>
      <c r="X27" s="14">
        <v>2.566710881702149</v>
      </c>
      <c r="Y27" s="14">
        <v>2.5676933827439186</v>
      </c>
      <c r="Z27" s="14">
        <v>2.893946614797838</v>
      </c>
      <c r="AA27" s="14">
        <v>2.549227775479281</v>
      </c>
      <c r="AB27" s="14">
        <v>2.5537886979906457</v>
      </c>
      <c r="AC27" s="14">
        <v>2.086001736481309</v>
      </c>
      <c r="AD27" s="14">
        <v>1.7879400197516238</v>
      </c>
      <c r="AE27" s="14">
        <v>1.8028761823432462</v>
      </c>
      <c r="AF27" s="14">
        <v>2.1763954797399307</v>
      </c>
      <c r="AG27" s="14">
        <v>2.147487063752703</v>
      </c>
      <c r="AH27" s="14">
        <v>1.7197981834869365</v>
      </c>
      <c r="AI27" s="14">
        <v>2.2418012573752697</v>
      </c>
      <c r="AJ27" s="14">
        <v>2.1810424746101686</v>
      </c>
      <c r="AK27" s="14">
        <v>2.144531166882319</v>
      </c>
      <c r="AL27" s="14">
        <v>2.2141906876316733</v>
      </c>
      <c r="AM27" s="14">
        <v>2.3087794996671334</v>
      </c>
      <c r="AN27" s="14">
        <v>2.1281319135580374</v>
      </c>
      <c r="AO27" s="14">
        <v>1.7947930202348303</v>
      </c>
      <c r="AP27" s="14">
        <v>1.7579216162438358</v>
      </c>
      <c r="AQ27" s="14">
        <v>2.996273825708628</v>
      </c>
      <c r="AR27" s="14">
        <v>2.1551949647312707</v>
      </c>
      <c r="AS27" s="14">
        <v>2.835176705499606</v>
      </c>
      <c r="AT27" s="28">
        <v>2.741726874612358</v>
      </c>
      <c r="AU27" s="28">
        <v>2.741726874612358</v>
      </c>
      <c r="AV27" s="28">
        <v>2.6880001377228866</v>
      </c>
      <c r="AW27" s="28">
        <v>2.111887364384569</v>
      </c>
      <c r="AX27" s="28">
        <v>2.568646818860793</v>
      </c>
      <c r="AY27" s="28">
        <v>2.289120027693093</v>
      </c>
      <c r="AZ27" s="28">
        <v>1.8519753879155938</v>
      </c>
      <c r="BA27" s="28">
        <v>1.5801022731075265</v>
      </c>
      <c r="BB27" s="28">
        <v>1.4568337364519406</v>
      </c>
      <c r="BC27" s="28">
        <v>1.9476916193478166</v>
      </c>
      <c r="BD27" s="28">
        <v>2.1333330101194234</v>
      </c>
      <c r="BE27" s="28">
        <v>2.0603217559081406</v>
      </c>
      <c r="BF27" s="28">
        <v>3.1027317060418724</v>
      </c>
      <c r="BG27" s="28">
        <v>2.1923453263668855</v>
      </c>
      <c r="BH27" s="28">
        <v>2.0335618866428344</v>
      </c>
      <c r="BI27" s="28">
        <v>2.1275507061867276</v>
      </c>
      <c r="BJ27" s="28">
        <v>1.5480353972787269</v>
      </c>
      <c r="BK27" s="28">
        <v>3.0527896752319634</v>
      </c>
      <c r="BL27" s="28">
        <v>2.983804768411508</v>
      </c>
      <c r="BM27" s="28">
        <v>2.7647149204818837</v>
      </c>
      <c r="BN27" s="28">
        <v>2.856949740985122</v>
      </c>
      <c r="BO27" s="28">
        <v>2.818385946830953</v>
      </c>
      <c r="BP27" s="28">
        <v>2.81576186083481</v>
      </c>
      <c r="BQ27" s="28">
        <v>1.7490717764240509</v>
      </c>
      <c r="BR27" s="28">
        <v>2.880720419140991</v>
      </c>
      <c r="BS27" s="28">
        <v>2.8610007847914685</v>
      </c>
    </row>
    <row r="28" spans="1:71" ht="12.75">
      <c r="A28" s="7" t="s">
        <v>38</v>
      </c>
      <c r="B28" s="15">
        <v>15.245793642015977</v>
      </c>
      <c r="C28" s="15">
        <v>13.533482331592399</v>
      </c>
      <c r="D28" s="15">
        <v>13.525690470819475</v>
      </c>
      <c r="E28" s="15">
        <v>13.530087109208322</v>
      </c>
      <c r="F28" s="15">
        <v>13.67190191268466</v>
      </c>
      <c r="G28" s="15">
        <v>15.129883577674928</v>
      </c>
      <c r="H28" s="15">
        <v>15.152841880573247</v>
      </c>
      <c r="I28" s="15">
        <v>14.604362301752902</v>
      </c>
      <c r="J28" s="15">
        <v>17.080356842255128</v>
      </c>
      <c r="K28" s="15">
        <v>14.363969529657522</v>
      </c>
      <c r="L28" s="15">
        <v>14.57327477006782</v>
      </c>
      <c r="M28" s="15">
        <v>18.547851033645003</v>
      </c>
      <c r="N28" s="15">
        <v>14.115454781796593</v>
      </c>
      <c r="O28" s="15">
        <v>14.18642263754307</v>
      </c>
      <c r="P28" s="15">
        <v>14.722872159465668</v>
      </c>
      <c r="Q28" s="15">
        <v>15.135658522225011</v>
      </c>
      <c r="R28" s="15">
        <v>13.789120179967698</v>
      </c>
      <c r="S28" s="15">
        <v>14.794167443549608</v>
      </c>
      <c r="T28" s="15">
        <v>17.78038079569494</v>
      </c>
      <c r="U28" s="15">
        <v>14.36716929352985</v>
      </c>
      <c r="V28" s="15">
        <v>15.809969759683865</v>
      </c>
      <c r="W28" s="15">
        <v>17.541545321033798</v>
      </c>
      <c r="X28" s="15">
        <v>15.073424753585567</v>
      </c>
      <c r="Y28" s="15">
        <v>13.921347124291794</v>
      </c>
      <c r="Z28" s="15">
        <v>14.682725706643375</v>
      </c>
      <c r="AA28" s="15">
        <v>13.99534634214937</v>
      </c>
      <c r="AB28" s="15">
        <v>13.970354122092111</v>
      </c>
      <c r="AC28" s="15">
        <v>16.56218531377564</v>
      </c>
      <c r="AD28" s="15">
        <v>16.508419586961885</v>
      </c>
      <c r="AE28" s="15">
        <v>14.782620213994788</v>
      </c>
      <c r="AF28" s="15">
        <v>15.348362397194087</v>
      </c>
      <c r="AG28" s="15">
        <v>16.044978944151225</v>
      </c>
      <c r="AH28" s="15">
        <v>15.433084300225186</v>
      </c>
      <c r="AI28" s="15">
        <v>18.266023687133185</v>
      </c>
      <c r="AJ28" s="15">
        <v>18.337339389243933</v>
      </c>
      <c r="AK28" s="15">
        <v>17.162764494710355</v>
      </c>
      <c r="AL28" s="15">
        <v>18.05080119991574</v>
      </c>
      <c r="AM28" s="15">
        <v>16.22113351754176</v>
      </c>
      <c r="AN28" s="15">
        <v>16.635317481262003</v>
      </c>
      <c r="AO28" s="15">
        <v>14.977817792437893</v>
      </c>
      <c r="AP28" s="15">
        <v>16.825394023805725</v>
      </c>
      <c r="AQ28" s="15">
        <v>16.54603818928666</v>
      </c>
      <c r="AR28" s="15">
        <v>16.888956135185143</v>
      </c>
      <c r="AS28" s="15">
        <v>15.94368894831979</v>
      </c>
      <c r="AT28" s="27">
        <v>15.658238600772359</v>
      </c>
      <c r="AU28" s="27">
        <v>15.658238600772359</v>
      </c>
      <c r="AV28" s="27">
        <v>15.330740672003706</v>
      </c>
      <c r="AW28" s="27">
        <v>16.565079433978205</v>
      </c>
      <c r="AX28" s="27">
        <v>15.795429882020535</v>
      </c>
      <c r="AY28" s="27">
        <v>14.18551466390003</v>
      </c>
      <c r="AZ28" s="27">
        <v>15.974641973260235</v>
      </c>
      <c r="BA28" s="27">
        <v>16.861393879229308</v>
      </c>
      <c r="BB28" s="27">
        <v>15.465997968354305</v>
      </c>
      <c r="BC28" s="27">
        <v>15.530878534460438</v>
      </c>
      <c r="BD28" s="27">
        <v>15.474037640683903</v>
      </c>
      <c r="BE28" s="27">
        <v>16.292974815483017</v>
      </c>
      <c r="BF28" s="27">
        <v>16.02695015154417</v>
      </c>
      <c r="BG28" s="27">
        <v>16.383512152040847</v>
      </c>
      <c r="BH28" s="27">
        <v>16.472735509367563</v>
      </c>
      <c r="BI28" s="27">
        <v>16.419613843898738</v>
      </c>
      <c r="BJ28" s="27">
        <v>17.596734651328088</v>
      </c>
      <c r="BK28" s="27">
        <v>15.678418767155806</v>
      </c>
      <c r="BL28" s="27">
        <v>15.196168924872616</v>
      </c>
      <c r="BM28" s="27">
        <v>16.247457660811882</v>
      </c>
      <c r="BN28" s="27">
        <v>14.75888500917179</v>
      </c>
      <c r="BO28" s="27">
        <v>15.005022518718656</v>
      </c>
      <c r="BP28" s="27">
        <v>14.943280677748142</v>
      </c>
      <c r="BQ28" s="27">
        <v>16.406835389020014</v>
      </c>
      <c r="BR28" s="27">
        <v>14.90103387014525</v>
      </c>
      <c r="BS28" s="27">
        <v>14.834472382903716</v>
      </c>
    </row>
    <row r="29" spans="1:71" ht="12.75">
      <c r="A29" s="7" t="s">
        <v>39</v>
      </c>
      <c r="B29" s="15">
        <v>14.390837456742274</v>
      </c>
      <c r="C29" s="15">
        <v>13.578228557584115</v>
      </c>
      <c r="D29" s="15">
        <v>13.617661612498694</v>
      </c>
      <c r="E29" s="15">
        <v>13.616561902998018</v>
      </c>
      <c r="F29" s="15">
        <v>13.559214269461261</v>
      </c>
      <c r="G29" s="15">
        <v>11.772244575062292</v>
      </c>
      <c r="H29" s="15">
        <v>11.180023531579776</v>
      </c>
      <c r="I29" s="15">
        <v>12.147208904002103</v>
      </c>
      <c r="J29" s="15">
        <v>9.952577606457004</v>
      </c>
      <c r="K29" s="15">
        <v>11.648425462426356</v>
      </c>
      <c r="L29" s="15">
        <v>10.79096831739747</v>
      </c>
      <c r="M29" s="15">
        <v>9.941849265639759</v>
      </c>
      <c r="N29" s="15">
        <v>13.200677367831274</v>
      </c>
      <c r="O29" s="15">
        <v>11.499520586939875</v>
      </c>
      <c r="P29" s="15">
        <v>11.052379655196773</v>
      </c>
      <c r="Q29" s="15">
        <v>11.039870346855306</v>
      </c>
      <c r="R29" s="15">
        <v>11.669676864175267</v>
      </c>
      <c r="S29" s="15">
        <v>11.012592097401342</v>
      </c>
      <c r="T29" s="15">
        <v>10.40211519788956</v>
      </c>
      <c r="U29" s="15">
        <v>12.93161093901426</v>
      </c>
      <c r="V29" s="15">
        <v>14.219671597113877</v>
      </c>
      <c r="W29" s="15">
        <v>11.355935913956143</v>
      </c>
      <c r="X29" s="15">
        <v>12.433778817664027</v>
      </c>
      <c r="Y29" s="15">
        <v>12.84964133864925</v>
      </c>
      <c r="Z29" s="15">
        <v>13.430219473500758</v>
      </c>
      <c r="AA29" s="15">
        <v>12.807740188236066</v>
      </c>
      <c r="AB29" s="15">
        <v>12.687552173097819</v>
      </c>
      <c r="AC29" s="15">
        <v>11.530654200458505</v>
      </c>
      <c r="AD29" s="15">
        <v>10.24338698328963</v>
      </c>
      <c r="AE29" s="15">
        <v>10.946592783817744</v>
      </c>
      <c r="AF29" s="15">
        <v>11.876667530486364</v>
      </c>
      <c r="AG29" s="15">
        <v>11.697879759885728</v>
      </c>
      <c r="AH29" s="15">
        <v>11.155727401761425</v>
      </c>
      <c r="AI29" s="15">
        <v>10.922513482457601</v>
      </c>
      <c r="AJ29" s="15">
        <v>10.875699549244485</v>
      </c>
      <c r="AK29" s="15">
        <v>11.497645727301558</v>
      </c>
      <c r="AL29" s="15">
        <v>11.219642800190709</v>
      </c>
      <c r="AM29" s="15">
        <v>12.1148418996354</v>
      </c>
      <c r="AN29" s="15">
        <v>11.513326610230745</v>
      </c>
      <c r="AO29" s="15">
        <v>10.78662987527307</v>
      </c>
      <c r="AP29" s="15">
        <v>11.226432675800728</v>
      </c>
      <c r="AQ29" s="15">
        <v>12.274703384433426</v>
      </c>
      <c r="AR29" s="15">
        <v>12.327543594643789</v>
      </c>
      <c r="AS29" s="15">
        <v>13.946037675023728</v>
      </c>
      <c r="AT29" s="27">
        <v>13.838948849051585</v>
      </c>
      <c r="AU29" s="27">
        <v>13.838948849051585</v>
      </c>
      <c r="AV29" s="27">
        <v>13.77700187353512</v>
      </c>
      <c r="AW29" s="27">
        <v>11.651723112225385</v>
      </c>
      <c r="AX29" s="27">
        <v>12.041549804802328</v>
      </c>
      <c r="AY29" s="27">
        <v>12.155786881439143</v>
      </c>
      <c r="AZ29" s="27">
        <v>11.510855236528222</v>
      </c>
      <c r="BA29" s="27">
        <v>9.64173992048129</v>
      </c>
      <c r="BB29" s="27">
        <v>8.321707671695187</v>
      </c>
      <c r="BC29" s="27">
        <v>11.925285232748413</v>
      </c>
      <c r="BD29" s="27">
        <v>11.678051876640563</v>
      </c>
      <c r="BE29" s="27">
        <v>10.98272115969863</v>
      </c>
      <c r="BF29" s="27">
        <v>13.30028717695166</v>
      </c>
      <c r="BG29" s="27">
        <v>11.409886859045125</v>
      </c>
      <c r="BH29" s="27">
        <v>11.487811791154332</v>
      </c>
      <c r="BI29" s="27">
        <v>11.849828664262109</v>
      </c>
      <c r="BJ29" s="27">
        <v>11.23367615802336</v>
      </c>
      <c r="BK29" s="27">
        <v>13.893927704858983</v>
      </c>
      <c r="BL29" s="27">
        <v>13.513938728338463</v>
      </c>
      <c r="BM29" s="27">
        <v>12.739381605370976</v>
      </c>
      <c r="BN29" s="27">
        <v>13.781117376737866</v>
      </c>
      <c r="BO29" s="27">
        <v>13.437980409584139</v>
      </c>
      <c r="BP29" s="27">
        <v>13.46560370021535</v>
      </c>
      <c r="BQ29" s="27">
        <v>10.54363395705505</v>
      </c>
      <c r="BR29" s="27">
        <v>13.61027948216019</v>
      </c>
      <c r="BS29" s="27">
        <v>13.915514074861877</v>
      </c>
    </row>
    <row r="30" spans="1:71" ht="12.75">
      <c r="A30" s="9" t="s">
        <v>40</v>
      </c>
      <c r="B30" s="14">
        <v>0.2008809428781635</v>
      </c>
      <c r="C30" s="14">
        <v>0.21674937723172183</v>
      </c>
      <c r="D30" s="14">
        <v>0.2162534635725553</v>
      </c>
      <c r="E30" s="14">
        <v>0.22091951223754935</v>
      </c>
      <c r="F30" s="14">
        <v>0.21446838193669415</v>
      </c>
      <c r="G30" s="14">
        <v>0.1870013126169955</v>
      </c>
      <c r="H30" s="14">
        <v>0.1868449929198915</v>
      </c>
      <c r="I30" s="14">
        <v>0.1981281396020793</v>
      </c>
      <c r="J30" s="14">
        <v>0.15928139923441081</v>
      </c>
      <c r="K30" s="14">
        <v>0.18900201390072752</v>
      </c>
      <c r="L30" s="14">
        <v>0.17204949035713446</v>
      </c>
      <c r="M30" s="14">
        <v>0.15505381754654338</v>
      </c>
      <c r="N30" s="14">
        <v>0.209277823535142</v>
      </c>
      <c r="O30" s="14">
        <v>0.1834493969133041</v>
      </c>
      <c r="P30" s="14">
        <v>0.17782119617222925</v>
      </c>
      <c r="Q30" s="14">
        <v>0.18018178362678977</v>
      </c>
      <c r="R30" s="14">
        <v>0.18830251287489144</v>
      </c>
      <c r="S30" s="14">
        <v>0.17917845516785239</v>
      </c>
      <c r="T30" s="14">
        <v>0.16537709091345265</v>
      </c>
      <c r="U30" s="14">
        <v>0.2012757703078251</v>
      </c>
      <c r="V30" s="14">
        <v>0.21436225040432305</v>
      </c>
      <c r="W30" s="14">
        <v>0.178064528801114</v>
      </c>
      <c r="X30" s="14">
        <v>0.19763684186120692</v>
      </c>
      <c r="Y30" s="14">
        <v>0.21155009748336062</v>
      </c>
      <c r="Z30" s="14">
        <v>0.2137311931218684</v>
      </c>
      <c r="AA30" s="14">
        <v>0.20864561632657097</v>
      </c>
      <c r="AB30" s="14">
        <v>0.20802971265947307</v>
      </c>
      <c r="AC30" s="14">
        <v>0.18132048078698718</v>
      </c>
      <c r="AD30" s="14">
        <v>0.16323047503155383</v>
      </c>
      <c r="AE30" s="14">
        <v>0.16679729936979637</v>
      </c>
      <c r="AF30" s="14">
        <v>0.22331662699041369</v>
      </c>
      <c r="AG30" s="14">
        <v>0.16161820770029534</v>
      </c>
      <c r="AH30" s="14">
        <v>0.164302239653512</v>
      </c>
      <c r="AI30" s="14">
        <v>0.15857251475573586</v>
      </c>
      <c r="AJ30" s="14">
        <v>0.14413675615417382</v>
      </c>
      <c r="AK30" s="14">
        <v>0.17538242365965537</v>
      </c>
      <c r="AL30" s="14">
        <v>0.17404141119093894</v>
      </c>
      <c r="AM30" s="14">
        <v>0.18720905927066278</v>
      </c>
      <c r="AN30" s="14">
        <v>0.18687633184514515</v>
      </c>
      <c r="AO30" s="14">
        <v>0.1733539998967544</v>
      </c>
      <c r="AP30" s="14">
        <v>0.17279373403386622</v>
      </c>
      <c r="AQ30" s="14">
        <v>0.165031725362275</v>
      </c>
      <c r="AR30" s="14">
        <v>0.16879936481548213</v>
      </c>
      <c r="AS30" s="14">
        <v>0.21321315023791548</v>
      </c>
      <c r="AT30" s="28">
        <v>0.19511789647818026</v>
      </c>
      <c r="AU30" s="28">
        <v>0.19511789647818026</v>
      </c>
      <c r="AV30" s="28">
        <v>0.20099983456458154</v>
      </c>
      <c r="AW30" s="28">
        <v>0.15389956134314814</v>
      </c>
      <c r="AX30" s="28">
        <v>0.21096155425697224</v>
      </c>
      <c r="AY30" s="28">
        <v>0.19085103647155988</v>
      </c>
      <c r="AZ30" s="28">
        <v>0.17394620848927717</v>
      </c>
      <c r="BA30" s="28">
        <v>0.13789529935113462</v>
      </c>
      <c r="BB30" s="28">
        <v>0.14782795529258122</v>
      </c>
      <c r="BC30" s="28">
        <v>0.1762246972976098</v>
      </c>
      <c r="BD30" s="28">
        <v>0.17058624134948275</v>
      </c>
      <c r="BE30" s="28">
        <v>0.22046657274103607</v>
      </c>
      <c r="BF30" s="28">
        <v>0.17399611313308375</v>
      </c>
      <c r="BG30" s="28">
        <v>0.16353581167453013</v>
      </c>
      <c r="BH30" s="28">
        <v>0.1791570202419473</v>
      </c>
      <c r="BI30" s="28">
        <v>0.18626836158221233</v>
      </c>
      <c r="BJ30" s="28">
        <v>0.17841977859496103</v>
      </c>
      <c r="BK30" s="28">
        <v>0.26365229604126783</v>
      </c>
      <c r="BL30" s="28">
        <v>0.20563168043725336</v>
      </c>
      <c r="BM30" s="28">
        <v>0.18126138125169022</v>
      </c>
      <c r="BN30" s="28">
        <v>0.20558487013538268</v>
      </c>
      <c r="BO30" s="28">
        <v>0.20576108673090107</v>
      </c>
      <c r="BP30" s="28">
        <v>0.2053139706393146</v>
      </c>
      <c r="BQ30" s="28">
        <v>0.1705067769769757</v>
      </c>
      <c r="BR30" s="28">
        <v>0.19179442680659967</v>
      </c>
      <c r="BS30" s="28">
        <v>0.18971278211764908</v>
      </c>
    </row>
    <row r="31" spans="1:71" ht="12.75">
      <c r="A31" s="7" t="s">
        <v>41</v>
      </c>
      <c r="B31" s="15">
        <v>5.409499789221273</v>
      </c>
      <c r="C31" s="15">
        <v>3.9453305387352113</v>
      </c>
      <c r="D31" s="15">
        <v>3.9534654321915967</v>
      </c>
      <c r="E31" s="15">
        <v>3.8773165083870635</v>
      </c>
      <c r="F31" s="15">
        <v>4.027520154262678</v>
      </c>
      <c r="G31" s="15">
        <v>8.554362750902586</v>
      </c>
      <c r="H31" s="15">
        <v>8.340042973020408</v>
      </c>
      <c r="I31" s="15">
        <v>6.590975035449446</v>
      </c>
      <c r="J31" s="15">
        <v>6.09504111279358</v>
      </c>
      <c r="K31" s="15">
        <v>6.783548086875878</v>
      </c>
      <c r="L31" s="15">
        <v>9.776953846826276</v>
      </c>
      <c r="M31" s="15">
        <v>6.057457343541834</v>
      </c>
      <c r="N31" s="15">
        <v>6.116508165562192</v>
      </c>
      <c r="O31" s="15">
        <v>10.47111973584105</v>
      </c>
      <c r="P31" s="15">
        <v>8.150318538451893</v>
      </c>
      <c r="Q31" s="15">
        <v>7.141949694759887</v>
      </c>
      <c r="R31" s="15">
        <v>10.903790123579142</v>
      </c>
      <c r="S31" s="15">
        <v>9.508519675342397</v>
      </c>
      <c r="T31" s="15">
        <v>4.84615253579718</v>
      </c>
      <c r="U31" s="15">
        <v>5.383875983230161</v>
      </c>
      <c r="V31" s="15">
        <v>5.938549420308206</v>
      </c>
      <c r="W31" s="15">
        <v>8.297504232178305</v>
      </c>
      <c r="X31" s="15">
        <v>6.6920173596865755</v>
      </c>
      <c r="Y31" s="15">
        <v>4.228985052551376</v>
      </c>
      <c r="Z31" s="15">
        <v>4.9618543776222745</v>
      </c>
      <c r="AA31" s="15">
        <v>4.25401111108938</v>
      </c>
      <c r="AB31" s="15">
        <v>4.269304367257511</v>
      </c>
      <c r="AC31" s="15">
        <v>7.01770047839958</v>
      </c>
      <c r="AD31" s="15">
        <v>5.3145892246010655</v>
      </c>
      <c r="AE31" s="15">
        <v>9.060048890505096</v>
      </c>
      <c r="AF31" s="15">
        <v>7.707460989098038</v>
      </c>
      <c r="AG31" s="15">
        <v>7.574883576669578</v>
      </c>
      <c r="AH31" s="15">
        <v>8.920647547748478</v>
      </c>
      <c r="AI31" s="15">
        <v>5.168075328180975</v>
      </c>
      <c r="AJ31" s="15">
        <v>5.061162801090964</v>
      </c>
      <c r="AK31" s="15">
        <v>5.635410449991843</v>
      </c>
      <c r="AL31" s="15">
        <v>4.820505257401508</v>
      </c>
      <c r="AM31" s="15">
        <v>5.608917681415038</v>
      </c>
      <c r="AN31" s="15">
        <v>6.478584312823305</v>
      </c>
      <c r="AO31" s="15">
        <v>8.851106856283023</v>
      </c>
      <c r="AP31" s="15">
        <v>7.782020128294908</v>
      </c>
      <c r="AQ31" s="15">
        <v>4.013995438329872</v>
      </c>
      <c r="AR31" s="15">
        <v>6.7519641289839765</v>
      </c>
      <c r="AS31" s="15">
        <v>5.928684565016801</v>
      </c>
      <c r="AT31" s="27">
        <v>5.691797443763199</v>
      </c>
      <c r="AU31" s="27">
        <v>5.691797443763199</v>
      </c>
      <c r="AV31" s="27">
        <v>7.338225994858905</v>
      </c>
      <c r="AW31" s="27">
        <v>7.387888860075331</v>
      </c>
      <c r="AX31" s="27">
        <v>4.130349731315192</v>
      </c>
      <c r="AY31" s="27">
        <v>3.62505723877446</v>
      </c>
      <c r="AZ31" s="27">
        <v>7.494042041414245</v>
      </c>
      <c r="BA31" s="27">
        <v>3.7022743243393976</v>
      </c>
      <c r="BB31" s="27">
        <v>3.3589535082332107</v>
      </c>
      <c r="BC31" s="27">
        <v>8.010014252211354</v>
      </c>
      <c r="BD31" s="27">
        <v>6.360001309016336</v>
      </c>
      <c r="BE31" s="27">
        <v>4.3002601141818815</v>
      </c>
      <c r="BF31" s="27">
        <v>3.2815135871039094</v>
      </c>
      <c r="BG31" s="27">
        <v>5.67677428921295</v>
      </c>
      <c r="BH31" s="27">
        <v>6.1571712470192645</v>
      </c>
      <c r="BI31" s="27">
        <v>5.773483601090664</v>
      </c>
      <c r="BJ31" s="27">
        <v>8.354486281141764</v>
      </c>
      <c r="BK31" s="27">
        <v>4.381870873350711</v>
      </c>
      <c r="BL31" s="27">
        <v>5.4334963668637535</v>
      </c>
      <c r="BM31" s="27">
        <v>3.316574912604825</v>
      </c>
      <c r="BN31" s="27">
        <v>5.0748338843287115</v>
      </c>
      <c r="BO31" s="27">
        <v>5.3681619594767795</v>
      </c>
      <c r="BP31" s="27">
        <v>5.366010975926952</v>
      </c>
      <c r="BQ31" s="27">
        <v>5.3116065591866395</v>
      </c>
      <c r="BR31" s="27">
        <v>4.7264808935533225</v>
      </c>
      <c r="BS31" s="27">
        <v>4.689592243575134</v>
      </c>
    </row>
    <row r="32" spans="1:71" ht="12.75">
      <c r="A32" s="7" t="s">
        <v>42</v>
      </c>
      <c r="B32" s="15">
        <v>8.600914122495302</v>
      </c>
      <c r="C32" s="15">
        <v>7.730629548810073</v>
      </c>
      <c r="D32" s="15">
        <v>7.725616327929876</v>
      </c>
      <c r="E32" s="15">
        <v>7.749967000211813</v>
      </c>
      <c r="F32" s="15">
        <v>7.7913324148499905</v>
      </c>
      <c r="G32" s="15">
        <v>9.478999387781329</v>
      </c>
      <c r="H32" s="15">
        <v>10.500032790576089</v>
      </c>
      <c r="I32" s="15">
        <v>10.552930383016015</v>
      </c>
      <c r="J32" s="15">
        <v>10.404116593132413</v>
      </c>
      <c r="K32" s="15">
        <v>10.487363568217729</v>
      </c>
      <c r="L32" s="15">
        <v>10.210593432636731</v>
      </c>
      <c r="M32" s="15">
        <v>10.674109546057183</v>
      </c>
      <c r="N32" s="15">
        <v>9.939649973522446</v>
      </c>
      <c r="O32" s="15">
        <v>9.95668405318938</v>
      </c>
      <c r="P32" s="15">
        <v>10.20288932897207</v>
      </c>
      <c r="Q32" s="15">
        <v>10.698021058816286</v>
      </c>
      <c r="R32" s="15">
        <v>10.152159496698282</v>
      </c>
      <c r="S32" s="15">
        <v>10.602681945308117</v>
      </c>
      <c r="T32" s="15">
        <v>9.705539673920764</v>
      </c>
      <c r="U32" s="15">
        <v>9.149254341031924</v>
      </c>
      <c r="V32" s="15">
        <v>8.258447287554574</v>
      </c>
      <c r="W32" s="15">
        <v>10.543075329704797</v>
      </c>
      <c r="X32" s="15">
        <v>10.087079152260735</v>
      </c>
      <c r="Y32" s="15">
        <v>8.123338351807975</v>
      </c>
      <c r="Z32" s="15">
        <v>8.815560320182374</v>
      </c>
      <c r="AA32" s="15">
        <v>8.169142952203703</v>
      </c>
      <c r="AB32" s="15">
        <v>8.16551554084078</v>
      </c>
      <c r="AC32" s="15">
        <v>10.138489995847543</v>
      </c>
      <c r="AD32" s="15">
        <v>8.068255035759313</v>
      </c>
      <c r="AE32" s="15">
        <v>10.513445509812149</v>
      </c>
      <c r="AF32" s="15">
        <v>9.484771767994115</v>
      </c>
      <c r="AG32" s="15">
        <v>9.39097487963913</v>
      </c>
      <c r="AH32" s="15">
        <v>11.10657856465251</v>
      </c>
      <c r="AI32" s="15">
        <v>9.56052151398501</v>
      </c>
      <c r="AJ32" s="15">
        <v>9.580614752224061</v>
      </c>
      <c r="AK32" s="15">
        <v>9.875381106442305</v>
      </c>
      <c r="AL32" s="15">
        <v>10.161438517522672</v>
      </c>
      <c r="AM32" s="15">
        <v>9.644892742584748</v>
      </c>
      <c r="AN32" s="15">
        <v>10.48952070295235</v>
      </c>
      <c r="AO32" s="15">
        <v>11.006072069256266</v>
      </c>
      <c r="AP32" s="15">
        <v>10.175986311887339</v>
      </c>
      <c r="AQ32" s="15">
        <v>8.410945514908335</v>
      </c>
      <c r="AR32" s="15">
        <v>8.961256088266206</v>
      </c>
      <c r="AS32" s="15">
        <v>8.045458059274099</v>
      </c>
      <c r="AT32" s="27">
        <v>8.72566794516048</v>
      </c>
      <c r="AU32" s="27">
        <v>8.72566794516048</v>
      </c>
      <c r="AV32" s="27">
        <v>8.794404083987445</v>
      </c>
      <c r="AW32" s="27">
        <v>9.699434917320694</v>
      </c>
      <c r="AX32" s="27">
        <v>7.970883051847018</v>
      </c>
      <c r="AY32" s="27">
        <v>7.204774452920588</v>
      </c>
      <c r="AZ32" s="27">
        <v>10.041481255289735</v>
      </c>
      <c r="BA32" s="27">
        <v>6.811950723141648</v>
      </c>
      <c r="BB32" s="27">
        <v>5.982631892271917</v>
      </c>
      <c r="BC32" s="27">
        <v>10.101907081614648</v>
      </c>
      <c r="BD32" s="27">
        <v>8.429216759772473</v>
      </c>
      <c r="BE32" s="27">
        <v>8.192758107552121</v>
      </c>
      <c r="BF32" s="27">
        <v>8.60242299828052</v>
      </c>
      <c r="BG32" s="27">
        <v>9.045349260677183</v>
      </c>
      <c r="BH32" s="27">
        <v>9.197591751731512</v>
      </c>
      <c r="BI32" s="27">
        <v>9.251469612600802</v>
      </c>
      <c r="BJ32" s="27">
        <v>10.172217945368894</v>
      </c>
      <c r="BK32" s="27">
        <v>9.627888386881363</v>
      </c>
      <c r="BL32" s="27">
        <v>8.374638282656722</v>
      </c>
      <c r="BM32" s="27">
        <v>8.47109902356781</v>
      </c>
      <c r="BN32" s="27">
        <v>8.447040950931713</v>
      </c>
      <c r="BO32" s="27">
        <v>8.37855159284359</v>
      </c>
      <c r="BP32" s="27">
        <v>8.338045302758845</v>
      </c>
      <c r="BQ32" s="27">
        <v>7.901423826074889</v>
      </c>
      <c r="BR32" s="27">
        <v>8.746010922669473</v>
      </c>
      <c r="BS32" s="27">
        <v>8.708249038197605</v>
      </c>
    </row>
    <row r="33" spans="1:71" ht="12.75">
      <c r="A33" s="7" t="s">
        <v>43</v>
      </c>
      <c r="B33" s="15">
        <v>3.4580233764027204</v>
      </c>
      <c r="C33" s="15">
        <v>3.5658565258961032</v>
      </c>
      <c r="D33" s="15">
        <v>3.545527938609364</v>
      </c>
      <c r="E33" s="15">
        <v>3.3936163572531486</v>
      </c>
      <c r="F33" s="15">
        <v>3.353408034555364</v>
      </c>
      <c r="G33" s="15">
        <v>2.885560457224056</v>
      </c>
      <c r="H33" s="15">
        <v>2.6163508726481446</v>
      </c>
      <c r="I33" s="15">
        <v>2.7429560232473054</v>
      </c>
      <c r="J33" s="15">
        <v>2.9908538180685356</v>
      </c>
      <c r="K33" s="15">
        <v>2.7656570789548596</v>
      </c>
      <c r="L33" s="15">
        <v>2.531500081345363</v>
      </c>
      <c r="M33" s="15">
        <v>3.0268609184015904</v>
      </c>
      <c r="N33" s="15">
        <v>2.9427453860341073</v>
      </c>
      <c r="O33" s="15">
        <v>2.3748590758814627</v>
      </c>
      <c r="P33" s="15">
        <v>2.6437221235461155</v>
      </c>
      <c r="Q33" s="15">
        <v>2.651275470175747</v>
      </c>
      <c r="R33" s="15">
        <v>2.3377136042758857</v>
      </c>
      <c r="S33" s="15">
        <v>2.4008573947251763</v>
      </c>
      <c r="T33" s="15">
        <v>3.1865354199990463</v>
      </c>
      <c r="U33" s="15">
        <v>2.997120591828003</v>
      </c>
      <c r="V33" s="15">
        <v>3.4613839811177054</v>
      </c>
      <c r="W33" s="15">
        <v>2.646272552692001</v>
      </c>
      <c r="X33" s="15">
        <v>3.1616800160862604</v>
      </c>
      <c r="Y33" s="15">
        <v>3.4012728861797727</v>
      </c>
      <c r="Z33" s="15">
        <v>3.630988930414679</v>
      </c>
      <c r="AA33" s="15">
        <v>3.6708369367801104</v>
      </c>
      <c r="AB33" s="15">
        <v>3.6550372564078204</v>
      </c>
      <c r="AC33" s="15">
        <v>3.064797687684348</v>
      </c>
      <c r="AD33" s="15">
        <v>3.7790901229922413</v>
      </c>
      <c r="AE33" s="15">
        <v>2.5160748594723956</v>
      </c>
      <c r="AF33" s="15">
        <v>2.9542109111968866</v>
      </c>
      <c r="AG33" s="15">
        <v>2.944681428098111</v>
      </c>
      <c r="AH33" s="15">
        <v>2.396411785443023</v>
      </c>
      <c r="AI33" s="15">
        <v>3.405993346731339</v>
      </c>
      <c r="AJ33" s="15">
        <v>3.438270017231613</v>
      </c>
      <c r="AK33" s="15">
        <v>3.32039082851958</v>
      </c>
      <c r="AL33" s="15">
        <v>3.452124341237769</v>
      </c>
      <c r="AM33" s="15">
        <v>3.2905463239433828</v>
      </c>
      <c r="AN33" s="15">
        <v>3.1028038399847864</v>
      </c>
      <c r="AO33" s="15">
        <v>2.6349264586385126</v>
      </c>
      <c r="AP33" s="15">
        <v>3.020760061941201</v>
      </c>
      <c r="AQ33" s="15">
        <v>3.824892041097003</v>
      </c>
      <c r="AR33" s="15">
        <v>3.2647902438738563</v>
      </c>
      <c r="AS33" s="15">
        <v>3.7429953502448243</v>
      </c>
      <c r="AT33" s="27">
        <v>2.9329577618640736</v>
      </c>
      <c r="AU33" s="27">
        <v>2.9329577618640736</v>
      </c>
      <c r="AV33" s="27">
        <v>2.4822870732794926</v>
      </c>
      <c r="AW33" s="27">
        <v>2.7435297024125065</v>
      </c>
      <c r="AX33" s="27">
        <v>3.5224300340384396</v>
      </c>
      <c r="AY33" s="27">
        <v>3.6849092783589876</v>
      </c>
      <c r="AZ33" s="27">
        <v>2.9576974658123976</v>
      </c>
      <c r="BA33" s="27">
        <v>3.610060201808386</v>
      </c>
      <c r="BB33" s="27">
        <v>3.7129096005771745</v>
      </c>
      <c r="BC33" s="27">
        <v>2.7748728737937776</v>
      </c>
      <c r="BD33" s="27">
        <v>3.1680316394096337</v>
      </c>
      <c r="BE33" s="27">
        <v>3.432488730136791</v>
      </c>
      <c r="BF33" s="27">
        <v>3.595336459554755</v>
      </c>
      <c r="BG33" s="27">
        <v>3.257588966007201</v>
      </c>
      <c r="BH33" s="27">
        <v>3.1880844885490514</v>
      </c>
      <c r="BI33" s="27">
        <v>3.026726765791778</v>
      </c>
      <c r="BJ33" s="27">
        <v>2.5093602684827765</v>
      </c>
      <c r="BK33" s="27">
        <v>2.816207561458034</v>
      </c>
      <c r="BL33" s="27">
        <v>3.3592909956964254</v>
      </c>
      <c r="BM33" s="27">
        <v>3.4927940654524727</v>
      </c>
      <c r="BN33" s="27">
        <v>3.4118710439103506</v>
      </c>
      <c r="BO33" s="27">
        <v>3.4255519762815507</v>
      </c>
      <c r="BP33" s="27">
        <v>3.4252113520228886</v>
      </c>
      <c r="BQ33" s="27">
        <v>3.407715869098629</v>
      </c>
      <c r="BR33" s="27">
        <v>3.516947409978451</v>
      </c>
      <c r="BS33" s="27">
        <v>3.433419642507287</v>
      </c>
    </row>
    <row r="34" spans="1:71" ht="12.75">
      <c r="A34" s="7" t="s">
        <v>44</v>
      </c>
      <c r="B34" s="15">
        <v>1.1769246982979016</v>
      </c>
      <c r="C34" s="15">
        <v>1.776922126322773</v>
      </c>
      <c r="D34" s="15">
        <v>1.7736988407997725</v>
      </c>
      <c r="E34" s="15">
        <v>1.8537285667654784</v>
      </c>
      <c r="F34" s="15">
        <v>1.7739001761664408</v>
      </c>
      <c r="G34" s="15">
        <v>0.7466044538278785</v>
      </c>
      <c r="H34" s="15">
        <v>0.46936491906856787</v>
      </c>
      <c r="I34" s="15">
        <v>0.6386671210351339</v>
      </c>
      <c r="J34" s="15">
        <v>0.7391115288215467</v>
      </c>
      <c r="K34" s="15">
        <v>0.8565807407794098</v>
      </c>
      <c r="L34" s="15">
        <v>0.561566298899288</v>
      </c>
      <c r="M34" s="15">
        <v>0.5083822752022524</v>
      </c>
      <c r="N34" s="15">
        <v>0.9568065684747438</v>
      </c>
      <c r="O34" s="15">
        <v>0.4404626668458712</v>
      </c>
      <c r="P34" s="15">
        <v>0.7900157931687091</v>
      </c>
      <c r="Q34" s="15">
        <v>0.8030798759195511</v>
      </c>
      <c r="R34" s="15">
        <v>0.47143244109262333</v>
      </c>
      <c r="S34" s="15">
        <v>0.5190423391903037</v>
      </c>
      <c r="T34" s="15">
        <v>1.0765890367699182</v>
      </c>
      <c r="U34" s="15">
        <v>1.411393504013808</v>
      </c>
      <c r="V34" s="15">
        <v>1.1872331613226694</v>
      </c>
      <c r="W34" s="15">
        <v>0.4915342111821169</v>
      </c>
      <c r="X34" s="15">
        <v>0.7131312001294219</v>
      </c>
      <c r="Y34" s="15">
        <v>1.483071306480759</v>
      </c>
      <c r="Z34" s="15">
        <v>1.0565210068138358</v>
      </c>
      <c r="AA34" s="15">
        <v>1.1442258190405905</v>
      </c>
      <c r="AB34" s="15">
        <v>1.1490333368436463</v>
      </c>
      <c r="AC34" s="15">
        <v>0.6506091458083156</v>
      </c>
      <c r="AD34" s="15">
        <v>1.1505663130449344</v>
      </c>
      <c r="AE34" s="15">
        <v>0.34346707817865374</v>
      </c>
      <c r="AF34" s="15">
        <v>0.8570700145100725</v>
      </c>
      <c r="AG34" s="15">
        <v>0.7927514691822577</v>
      </c>
      <c r="AH34" s="15">
        <v>0.5119927479256662</v>
      </c>
      <c r="AI34" s="15">
        <v>0.9716516289906231</v>
      </c>
      <c r="AJ34" s="15">
        <v>0.9353262875503282</v>
      </c>
      <c r="AK34" s="15">
        <v>0.7209535843003905</v>
      </c>
      <c r="AL34" s="15">
        <v>0.725387537964592</v>
      </c>
      <c r="AM34" s="15">
        <v>0.9152544614090469</v>
      </c>
      <c r="AN34" s="15">
        <v>0.603618710638927</v>
      </c>
      <c r="AO34" s="15">
        <v>0.3805999294186478</v>
      </c>
      <c r="AP34" s="15">
        <v>0.6669424915500509</v>
      </c>
      <c r="AQ34" s="15">
        <v>1.551194326856526</v>
      </c>
      <c r="AR34" s="15">
        <v>0.9119058172371232</v>
      </c>
      <c r="AS34" s="15">
        <v>1.337955949860935</v>
      </c>
      <c r="AT34" s="27">
        <v>1.3096430419893672</v>
      </c>
      <c r="AU34" s="27">
        <v>1.3096430419893672</v>
      </c>
      <c r="AV34" s="27">
        <v>1.05071435349602</v>
      </c>
      <c r="AW34" s="27">
        <v>0.677979543680448</v>
      </c>
      <c r="AX34" s="27">
        <v>1.4987587905289506</v>
      </c>
      <c r="AY34" s="27">
        <v>1.6933557120363232</v>
      </c>
      <c r="AZ34" s="27">
        <v>0.6752302906356248</v>
      </c>
      <c r="BA34" s="27">
        <v>2.6889025667649915</v>
      </c>
      <c r="BB34" s="27">
        <v>2.4816674312537432</v>
      </c>
      <c r="BC34" s="27">
        <v>0.6561145003054045</v>
      </c>
      <c r="BD34" s="27">
        <v>1.3124403821842876</v>
      </c>
      <c r="BE34" s="27">
        <v>1.9371757161021026</v>
      </c>
      <c r="BF34" s="27">
        <v>1.7423385773342532</v>
      </c>
      <c r="BG34" s="27">
        <v>1.235928669137458</v>
      </c>
      <c r="BH34" s="27">
        <v>1.0988344346475083</v>
      </c>
      <c r="BI34" s="27">
        <v>1.2413007795603277</v>
      </c>
      <c r="BJ34" s="27">
        <v>0.7508269959325665</v>
      </c>
      <c r="BK34" s="27">
        <v>1.2630871850989507</v>
      </c>
      <c r="BL34" s="27">
        <v>1.3295567446077616</v>
      </c>
      <c r="BM34" s="27">
        <v>1.55253008046444</v>
      </c>
      <c r="BN34" s="27">
        <v>1.3928329419045165</v>
      </c>
      <c r="BO34" s="27">
        <v>1.4300680233788359</v>
      </c>
      <c r="BP34" s="27">
        <v>1.4236778079164316</v>
      </c>
      <c r="BQ34" s="27">
        <v>1.5033752402922722</v>
      </c>
      <c r="BR34" s="27">
        <v>1.4685047951176984</v>
      </c>
      <c r="BS34" s="27">
        <v>1.4497733966526027</v>
      </c>
    </row>
    <row r="35" spans="1:71" ht="12.75">
      <c r="A35" s="9" t="s">
        <v>45</v>
      </c>
      <c r="B35" s="14">
        <v>0.41857209033190845</v>
      </c>
      <c r="C35" s="14">
        <v>0.40563271956240365</v>
      </c>
      <c r="D35" s="14">
        <v>0.405036865267735</v>
      </c>
      <c r="E35" s="14">
        <v>0.4065062280065365</v>
      </c>
      <c r="F35" s="14">
        <v>0.3788283797042031</v>
      </c>
      <c r="G35" s="14">
        <v>0.3352539699735714</v>
      </c>
      <c r="H35" s="14">
        <v>0.24376371253880985</v>
      </c>
      <c r="I35" s="14">
        <v>0.28129741230678457</v>
      </c>
      <c r="J35" s="14">
        <v>0.26442111702026244</v>
      </c>
      <c r="K35" s="14">
        <v>0.263248799530824</v>
      </c>
      <c r="L35" s="14">
        <v>0.207896085143099</v>
      </c>
      <c r="M35" s="14">
        <v>0.25084432548257696</v>
      </c>
      <c r="N35" s="14">
        <v>0.3985315528057115</v>
      </c>
      <c r="O35" s="14">
        <v>0.2087139639819331</v>
      </c>
      <c r="P35" s="14">
        <v>0.24006269892061632</v>
      </c>
      <c r="Q35" s="14">
        <v>0.25138504197626943</v>
      </c>
      <c r="R35" s="14">
        <v>0.22246144139323012</v>
      </c>
      <c r="S35" s="14">
        <v>0.17257452750469934</v>
      </c>
      <c r="T35" s="14">
        <v>0.29263288251352215</v>
      </c>
      <c r="U35" s="14">
        <v>0.39457430179648023</v>
      </c>
      <c r="V35" s="14">
        <v>0.5117027792630091</v>
      </c>
      <c r="W35" s="14">
        <v>0.1861565110073464</v>
      </c>
      <c r="X35" s="14">
        <v>0.31144255868022797</v>
      </c>
      <c r="Y35" s="14">
        <v>0.36677987095933</v>
      </c>
      <c r="Z35" s="14">
        <v>0.5307685316617794</v>
      </c>
      <c r="AA35" s="14">
        <v>0.36526365494865753</v>
      </c>
      <c r="AB35" s="14">
        <v>0.3640930935018968</v>
      </c>
      <c r="AC35" s="14">
        <v>0.25296308803919426</v>
      </c>
      <c r="AD35" s="14">
        <v>0.3827145387466398</v>
      </c>
      <c r="AE35" s="14">
        <v>0.1898744787713751</v>
      </c>
      <c r="AF35" s="14">
        <v>0.3182038985197208</v>
      </c>
      <c r="AG35" s="14">
        <v>0.3023169066584575</v>
      </c>
      <c r="AH35" s="14">
        <v>0.18892804762359927</v>
      </c>
      <c r="AI35" s="14">
        <v>0.3814325887513922</v>
      </c>
      <c r="AJ35" s="14">
        <v>0.36626945718593507</v>
      </c>
      <c r="AK35" s="14">
        <v>0.3045001210826716</v>
      </c>
      <c r="AL35" s="14">
        <v>0.3180889917867893</v>
      </c>
      <c r="AM35" s="14">
        <v>0.3301816502572662</v>
      </c>
      <c r="AN35" s="14">
        <v>0.27802298882065957</v>
      </c>
      <c r="AO35" s="14">
        <v>0.23168877306686442</v>
      </c>
      <c r="AP35" s="14">
        <v>0.271789603409154</v>
      </c>
      <c r="AQ35" s="14">
        <v>0.630361972701041</v>
      </c>
      <c r="AR35" s="14">
        <v>0.3464718923735585</v>
      </c>
      <c r="AS35" s="14">
        <v>0.5024864759066365</v>
      </c>
      <c r="AT35" s="28">
        <v>0.4649560703173922</v>
      </c>
      <c r="AU35" s="28">
        <v>0.4649560703173922</v>
      </c>
      <c r="AV35" s="28">
        <v>0.3502276206607843</v>
      </c>
      <c r="AW35" s="28">
        <v>0.2417465465394809</v>
      </c>
      <c r="AX35" s="28">
        <v>0.6141280233813866</v>
      </c>
      <c r="AY35" s="28">
        <v>0.5589430843383588</v>
      </c>
      <c r="AZ35" s="28">
        <v>0.2933812464519838</v>
      </c>
      <c r="BA35" s="28">
        <v>0.28030294580214826</v>
      </c>
      <c r="BB35" s="28">
        <v>0.2382768376571717</v>
      </c>
      <c r="BC35" s="28">
        <v>0.2957421832779081</v>
      </c>
      <c r="BD35" s="28">
        <v>0.34570757787132134</v>
      </c>
      <c r="BE35" s="28">
        <v>0.4887749979994326</v>
      </c>
      <c r="BF35" s="28">
        <v>0.5664702512034148</v>
      </c>
      <c r="BG35" s="28">
        <v>0.40948112565758543</v>
      </c>
      <c r="BH35" s="28">
        <v>0.3722941223496389</v>
      </c>
      <c r="BI35" s="28">
        <v>0.3712265724155909</v>
      </c>
      <c r="BJ35" s="28">
        <v>0.18375425103497928</v>
      </c>
      <c r="BK35" s="28">
        <v>0.5663433040097394</v>
      </c>
      <c r="BL35" s="28">
        <v>0.5590202663874237</v>
      </c>
      <c r="BM35" s="28">
        <v>0.6493913916426152</v>
      </c>
      <c r="BN35" s="28">
        <v>0.5313252837719794</v>
      </c>
      <c r="BO35" s="28">
        <v>0.567968115369375</v>
      </c>
      <c r="BP35" s="28">
        <v>0.565719049226887</v>
      </c>
      <c r="BQ35" s="28">
        <v>0.3730391920620411</v>
      </c>
      <c r="BR35" s="28">
        <v>0.5307117829941932</v>
      </c>
      <c r="BS35" s="28">
        <v>0.5303088368572336</v>
      </c>
    </row>
    <row r="36" spans="1:71" ht="12.75">
      <c r="A36" s="7" t="s">
        <v>48</v>
      </c>
      <c r="B36" s="15">
        <v>99.99999999999999</v>
      </c>
      <c r="C36" s="15">
        <v>100</v>
      </c>
      <c r="D36" s="15">
        <v>100.00001010671885</v>
      </c>
      <c r="E36" s="15">
        <v>99.99998976750753</v>
      </c>
      <c r="F36" s="15">
        <v>99.9999897779714</v>
      </c>
      <c r="G36" s="15">
        <v>100.00000000000001</v>
      </c>
      <c r="H36" s="15">
        <v>100.00002043026545</v>
      </c>
      <c r="I36" s="15">
        <v>100.00002024814918</v>
      </c>
      <c r="J36" s="15">
        <v>99.99997971841861</v>
      </c>
      <c r="K36" s="15">
        <v>100.00000000000003</v>
      </c>
      <c r="L36" s="15">
        <v>100.00000000000001</v>
      </c>
      <c r="M36" s="15">
        <v>100</v>
      </c>
      <c r="N36" s="15">
        <v>99.99999999999999</v>
      </c>
      <c r="O36" s="15">
        <v>100</v>
      </c>
      <c r="P36" s="15">
        <v>100</v>
      </c>
      <c r="Q36" s="15">
        <v>100.00000000000001</v>
      </c>
      <c r="R36" s="15">
        <v>100.00000000000003</v>
      </c>
      <c r="S36" s="15">
        <v>99.99998985571789</v>
      </c>
      <c r="T36" s="15">
        <v>99.99998992033332</v>
      </c>
      <c r="U36" s="15">
        <v>100.00002027252557</v>
      </c>
      <c r="V36" s="15">
        <v>99.9999898136167</v>
      </c>
      <c r="W36" s="15">
        <v>99.99997953986798</v>
      </c>
      <c r="X36" s="15">
        <v>100.00000000000001</v>
      </c>
      <c r="Y36" s="15">
        <v>100</v>
      </c>
      <c r="Z36" s="15">
        <v>99.99997948443146</v>
      </c>
      <c r="AA36" s="15">
        <v>100</v>
      </c>
      <c r="AB36" s="15">
        <v>100.00001027408695</v>
      </c>
      <c r="AC36" s="15">
        <v>99.9999897974071</v>
      </c>
      <c r="AD36" s="15">
        <v>99.99999999999999</v>
      </c>
      <c r="AE36" s="15">
        <v>100</v>
      </c>
      <c r="AF36" s="15">
        <v>99.99998950826276</v>
      </c>
      <c r="AG36" s="15">
        <v>99.9999894718124</v>
      </c>
      <c r="AH36" s="15">
        <v>99.99998972211687</v>
      </c>
      <c r="AI36" s="15">
        <v>100.00002078821642</v>
      </c>
      <c r="AJ36" s="15">
        <v>100.00001041751634</v>
      </c>
      <c r="AK36" s="15">
        <v>99.99999999999999</v>
      </c>
      <c r="AL36" s="15">
        <v>100</v>
      </c>
      <c r="AM36" s="15">
        <v>99.99997965671726</v>
      </c>
      <c r="AN36" s="15">
        <v>100</v>
      </c>
      <c r="AO36" s="15">
        <v>99.99996981122658</v>
      </c>
      <c r="AP36" s="15">
        <v>99.99999999999999</v>
      </c>
      <c r="AQ36" s="15">
        <v>99.99999999999999</v>
      </c>
      <c r="AR36" s="15">
        <v>100.0000104636353</v>
      </c>
      <c r="AS36" s="15">
        <v>99.99997944041752</v>
      </c>
      <c r="AT36" s="27">
        <v>99.99999003330967</v>
      </c>
      <c r="AU36" s="27">
        <v>99.99999003330967</v>
      </c>
      <c r="AV36" s="27">
        <v>99.99998950282877</v>
      </c>
      <c r="AW36" s="27">
        <v>99.99999999999999</v>
      </c>
      <c r="AX36" s="27">
        <v>99.99999999999999</v>
      </c>
      <c r="AY36" s="27">
        <v>99.9999899778902</v>
      </c>
      <c r="AZ36" s="27">
        <v>99.99997993700019</v>
      </c>
      <c r="BA36" s="27">
        <v>99.99998985989414</v>
      </c>
      <c r="BB36" s="27">
        <v>100.00001001205251</v>
      </c>
      <c r="BC36" s="27">
        <v>99.9999899455299</v>
      </c>
      <c r="BD36" s="27">
        <v>100.00000000000001</v>
      </c>
      <c r="BE36" s="27">
        <v>99.99998989612406</v>
      </c>
      <c r="BF36" s="27">
        <v>100.00001029197405</v>
      </c>
      <c r="BG36" s="27">
        <v>99.99998981592906</v>
      </c>
      <c r="BH36" s="27">
        <v>99.99998990607808</v>
      </c>
      <c r="BI36" s="27">
        <v>100</v>
      </c>
      <c r="BJ36" s="27">
        <v>100</v>
      </c>
      <c r="BK36" s="27">
        <v>100</v>
      </c>
      <c r="BL36" s="27">
        <v>99.99999999999997</v>
      </c>
      <c r="BM36" s="27">
        <v>99.99999999999997</v>
      </c>
      <c r="BN36" s="27">
        <v>99.99998988163844</v>
      </c>
      <c r="BO36" s="27">
        <v>100.0000101680711</v>
      </c>
      <c r="BP36" s="27">
        <v>99.99999999999999</v>
      </c>
      <c r="BQ36" s="27">
        <v>100.00000999863818</v>
      </c>
      <c r="BR36" s="27">
        <v>100.00001028112713</v>
      </c>
      <c r="BS36" s="27">
        <v>99.99997974992986</v>
      </c>
    </row>
    <row r="37" spans="1:71" ht="12.75">
      <c r="A37" s="12"/>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row>
    <row r="38" spans="1:45" ht="12.75">
      <c r="A38" s="11" t="s">
        <v>49</v>
      </c>
      <c r="C38" s="11"/>
      <c r="D38" s="11"/>
      <c r="E38" s="11"/>
      <c r="F38" s="11"/>
      <c r="G38" s="11"/>
      <c r="H38" s="11"/>
      <c r="I38" s="11"/>
      <c r="J38" s="11"/>
      <c r="K38" s="11"/>
      <c r="L38" s="11"/>
      <c r="M38" s="11"/>
      <c r="N38" s="11"/>
      <c r="O38" s="11"/>
      <c r="P38" s="11"/>
      <c r="Q38" s="11"/>
      <c r="R38" s="11"/>
      <c r="S38" s="11"/>
      <c r="T38" s="11"/>
      <c r="U38" s="12"/>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row>
    <row r="39" spans="1:71" ht="12.75">
      <c r="A39" s="17" t="s">
        <v>50</v>
      </c>
      <c r="B39" s="18">
        <v>78.39999999999999</v>
      </c>
      <c r="C39" s="18">
        <v>12.7635</v>
      </c>
      <c r="D39" s="18">
        <v>16.08</v>
      </c>
      <c r="E39" s="18">
        <v>15.1755</v>
      </c>
      <c r="F39" s="18">
        <v>15.979499999999998</v>
      </c>
      <c r="G39" s="18">
        <v>232.95899999999995</v>
      </c>
      <c r="H39" s="18">
        <v>195.17099999999996</v>
      </c>
      <c r="I39" s="18">
        <v>99.89699999999998</v>
      </c>
      <c r="J39" s="18">
        <v>124.5195</v>
      </c>
      <c r="K39" s="18">
        <v>104.11799999999998</v>
      </c>
      <c r="L39" s="18">
        <v>278.08349999999996</v>
      </c>
      <c r="M39" s="18">
        <v>126.22799999999998</v>
      </c>
      <c r="N39" s="18">
        <v>91.9575</v>
      </c>
      <c r="O39" s="18">
        <v>254.36549999999997</v>
      </c>
      <c r="P39" s="18">
        <v>174.86999999999998</v>
      </c>
      <c r="Q39" s="18">
        <v>141.2025</v>
      </c>
      <c r="R39" s="18">
        <v>301.60049999999995</v>
      </c>
      <c r="S39" s="18">
        <v>247.53149999999997</v>
      </c>
      <c r="T39" s="18">
        <v>75.2745</v>
      </c>
      <c r="U39" s="18">
        <v>63.01349999999999</v>
      </c>
      <c r="V39" s="18">
        <v>101.70599999999999</v>
      </c>
      <c r="W39" s="18">
        <v>164.1165</v>
      </c>
      <c r="X39" s="18">
        <v>106.8315</v>
      </c>
      <c r="Y39" s="18">
        <v>25.6275</v>
      </c>
      <c r="Z39" s="18">
        <v>48.039</v>
      </c>
      <c r="AA39" s="18">
        <v>26.933999999999997</v>
      </c>
      <c r="AB39" s="18">
        <v>27.737999999999996</v>
      </c>
      <c r="AC39" s="18">
        <v>129.64499999999998</v>
      </c>
      <c r="AD39" s="18">
        <v>93.5655</v>
      </c>
      <c r="AE39" s="18">
        <v>223.4115</v>
      </c>
      <c r="AF39" s="18">
        <v>165.3225</v>
      </c>
      <c r="AG39" s="18">
        <v>159.795</v>
      </c>
      <c r="AH39" s="18">
        <v>171.95549999999997</v>
      </c>
      <c r="AI39" s="18">
        <v>75.97799999999998</v>
      </c>
      <c r="AJ39" s="18">
        <v>72.4605</v>
      </c>
      <c r="AK39" s="18">
        <v>109.24349999999998</v>
      </c>
      <c r="AL39" s="18">
        <v>77.18399999999998</v>
      </c>
      <c r="AM39" s="18">
        <v>98.18849999999998</v>
      </c>
      <c r="AN39" s="18">
        <v>104.51999999999998</v>
      </c>
      <c r="AO39" s="18">
        <v>153.86549999999997</v>
      </c>
      <c r="AP39" s="18">
        <v>162.00599999999997</v>
      </c>
      <c r="AQ39" s="18">
        <v>39.0945</v>
      </c>
      <c r="AR39" s="18">
        <v>133.56449999999998</v>
      </c>
      <c r="AS39" s="18">
        <v>100.49999999999999</v>
      </c>
      <c r="AT39" s="16">
        <v>109.0395</v>
      </c>
      <c r="AU39" s="16">
        <v>109.0395</v>
      </c>
      <c r="AV39" s="16">
        <v>83.725</v>
      </c>
      <c r="AW39" s="16">
        <v>144.648</v>
      </c>
      <c r="AX39" s="16">
        <v>43.316</v>
      </c>
      <c r="AY39" s="16">
        <v>19.502</v>
      </c>
      <c r="AZ39" s="16">
        <v>150.31099999999998</v>
      </c>
      <c r="BA39" s="16">
        <v>62.034</v>
      </c>
      <c r="BB39" s="16">
        <v>53.2885</v>
      </c>
      <c r="BC39" s="16">
        <v>149.842</v>
      </c>
      <c r="BD39" s="16">
        <v>105.395</v>
      </c>
      <c r="BE39" s="16">
        <v>61.07</v>
      </c>
      <c r="BF39" s="16">
        <v>41.590999999999994</v>
      </c>
      <c r="BG39" s="16">
        <v>81.378</v>
      </c>
      <c r="BH39" s="16">
        <v>94.248</v>
      </c>
      <c r="BI39" s="16">
        <v>91.377</v>
      </c>
      <c r="BJ39" s="16">
        <v>165.726</v>
      </c>
      <c r="BK39" s="16">
        <v>53.163</v>
      </c>
      <c r="BL39" s="16">
        <v>69.597</v>
      </c>
      <c r="BM39" s="16">
        <v>36.828</v>
      </c>
      <c r="BN39" s="16">
        <v>50.391</v>
      </c>
      <c r="BO39" s="16">
        <v>58.113</v>
      </c>
      <c r="BP39" s="16">
        <v>58.707</v>
      </c>
      <c r="BQ39" s="16">
        <v>97.119</v>
      </c>
      <c r="BR39" s="16">
        <v>54.599999999999994</v>
      </c>
      <c r="BS39" s="16">
        <v>51.811</v>
      </c>
    </row>
    <row r="40" spans="1:71" ht="12.75">
      <c r="A40" s="11" t="s">
        <v>51</v>
      </c>
      <c r="B40" s="18">
        <v>58.4</v>
      </c>
      <c r="C40" s="18">
        <v>68.139</v>
      </c>
      <c r="D40" s="18">
        <v>68.33999999999999</v>
      </c>
      <c r="E40" s="18">
        <v>69.4455</v>
      </c>
      <c r="F40" s="18">
        <v>74.77199999999999</v>
      </c>
      <c r="G40" s="18">
        <v>554.1569999999999</v>
      </c>
      <c r="H40" s="18">
        <v>506.118</v>
      </c>
      <c r="I40" s="18">
        <v>318.88649999999996</v>
      </c>
      <c r="J40" s="18">
        <v>245.22</v>
      </c>
      <c r="K40" s="18">
        <v>288.234</v>
      </c>
      <c r="L40" s="18">
        <v>518.0775</v>
      </c>
      <c r="M40" s="18">
        <v>191.05049999999997</v>
      </c>
      <c r="N40" s="18">
        <v>361.09649999999993</v>
      </c>
      <c r="O40" s="18">
        <v>635.8634999999999</v>
      </c>
      <c r="P40" s="18">
        <v>460.9934999999999</v>
      </c>
      <c r="Q40" s="18">
        <v>384.41249999999997</v>
      </c>
      <c r="R40" s="18">
        <v>812.1405</v>
      </c>
      <c r="S40" s="18">
        <v>533.655</v>
      </c>
      <c r="T40" s="18">
        <v>101.70599999999999</v>
      </c>
      <c r="U40" s="18">
        <v>118.28849999999997</v>
      </c>
      <c r="V40" s="18">
        <v>43.617</v>
      </c>
      <c r="W40" s="18">
        <v>49.04399999999999</v>
      </c>
      <c r="X40" s="18">
        <v>255.471</v>
      </c>
      <c r="Y40" s="18">
        <v>54.16949999999999</v>
      </c>
      <c r="Z40" s="18">
        <v>40.30049999999999</v>
      </c>
      <c r="AA40" s="18">
        <v>57.083999999999996</v>
      </c>
      <c r="AB40" s="18">
        <v>56.1795</v>
      </c>
      <c r="AC40" s="18">
        <v>199.392</v>
      </c>
      <c r="AD40" s="18">
        <v>45.626999999999995</v>
      </c>
      <c r="AE40" s="18">
        <v>441.29549999999995</v>
      </c>
      <c r="AF40" s="18">
        <v>175.071</v>
      </c>
      <c r="AG40" s="18">
        <v>168.7395</v>
      </c>
      <c r="AH40" s="18">
        <v>435.36599999999993</v>
      </c>
      <c r="AI40" s="18">
        <v>85.62599999999999</v>
      </c>
      <c r="AJ40" s="18">
        <v>93.06299999999999</v>
      </c>
      <c r="AK40" s="18">
        <v>127.63499999999999</v>
      </c>
      <c r="AL40" s="18">
        <v>85.5255</v>
      </c>
      <c r="AM40" s="18">
        <v>127.43399999999998</v>
      </c>
      <c r="AN40" s="18">
        <v>197.18099999999995</v>
      </c>
      <c r="AO40" s="18">
        <v>359.4885</v>
      </c>
      <c r="AP40" s="18">
        <v>115.97699999999999</v>
      </c>
      <c r="AQ40" s="18">
        <v>9.949499999999999</v>
      </c>
      <c r="AR40" s="18">
        <v>48.641999999999996</v>
      </c>
      <c r="AS40" s="18">
        <v>45.023999999999994</v>
      </c>
      <c r="AT40" s="16">
        <v>72.7915</v>
      </c>
      <c r="AU40" s="16">
        <v>72.7915</v>
      </c>
      <c r="AV40" s="16">
        <v>166.859</v>
      </c>
      <c r="AW40" s="16">
        <v>156.408</v>
      </c>
      <c r="AX40" s="16">
        <v>20.776</v>
      </c>
      <c r="AY40" s="16">
        <v>0</v>
      </c>
      <c r="AZ40" s="16">
        <v>220.5415</v>
      </c>
      <c r="BA40" s="16">
        <v>80.556</v>
      </c>
      <c r="BB40" s="16">
        <v>64.025</v>
      </c>
      <c r="BC40" s="16">
        <v>241.27599999999998</v>
      </c>
      <c r="BD40" s="16">
        <v>158.19100000000003</v>
      </c>
      <c r="BE40" s="16">
        <v>56.93300000000001</v>
      </c>
      <c r="BF40" s="16">
        <v>2.9849999999999994</v>
      </c>
      <c r="BG40" s="16">
        <v>94.545</v>
      </c>
      <c r="BH40" s="16">
        <v>106.128</v>
      </c>
      <c r="BI40" s="16">
        <v>111.375</v>
      </c>
      <c r="BJ40" s="16">
        <v>41.679</v>
      </c>
      <c r="BK40" s="16">
        <v>49.00500000000001</v>
      </c>
      <c r="BL40" s="16">
        <v>55.143</v>
      </c>
      <c r="BM40" s="16">
        <v>31.383</v>
      </c>
      <c r="BN40" s="16">
        <v>38.313</v>
      </c>
      <c r="BO40" s="16">
        <v>48.213</v>
      </c>
      <c r="BP40" s="16">
        <v>49.400999999999996</v>
      </c>
      <c r="BQ40" s="16">
        <v>43.362</v>
      </c>
      <c r="BR40" s="16">
        <v>36.800000000000004</v>
      </c>
      <c r="BS40" s="16">
        <v>38.021</v>
      </c>
    </row>
    <row r="41" spans="1:71" ht="12.75">
      <c r="A41" s="11" t="s">
        <v>52</v>
      </c>
      <c r="B41" s="18">
        <v>32</v>
      </c>
      <c r="C41" s="18">
        <v>41.004</v>
      </c>
      <c r="D41" s="18">
        <v>38.893499999999996</v>
      </c>
      <c r="E41" s="18">
        <v>39.4965</v>
      </c>
      <c r="F41" s="18">
        <v>40.199999999999996</v>
      </c>
      <c r="G41" s="18">
        <v>28.6425</v>
      </c>
      <c r="H41" s="18">
        <v>31.556999999999995</v>
      </c>
      <c r="I41" s="18">
        <v>34.772999999999996</v>
      </c>
      <c r="J41" s="18">
        <v>26.933999999999997</v>
      </c>
      <c r="K41" s="18">
        <v>34.571999999999996</v>
      </c>
      <c r="L41" s="18">
        <v>29.848499999999998</v>
      </c>
      <c r="M41" s="18">
        <v>24.421499999999995</v>
      </c>
      <c r="N41" s="18">
        <v>35.577</v>
      </c>
      <c r="O41" s="18">
        <v>30.853499999999997</v>
      </c>
      <c r="P41" s="18">
        <v>30.752999999999993</v>
      </c>
      <c r="Q41" s="18">
        <v>32.0595</v>
      </c>
      <c r="R41" s="18">
        <v>30.2505</v>
      </c>
      <c r="S41" s="18">
        <v>30.351</v>
      </c>
      <c r="T41" s="18">
        <v>24.119999999999994</v>
      </c>
      <c r="U41" s="18">
        <v>33.265499999999996</v>
      </c>
      <c r="V41" s="18">
        <v>28.340999999999998</v>
      </c>
      <c r="W41" s="18">
        <v>30.752999999999993</v>
      </c>
      <c r="X41" s="18">
        <v>33.366</v>
      </c>
      <c r="Y41" s="18">
        <v>37.586999999999996</v>
      </c>
      <c r="Z41" s="18">
        <v>33.366</v>
      </c>
      <c r="AA41" s="18">
        <v>37.2855</v>
      </c>
      <c r="AB41" s="18">
        <v>37.385999999999996</v>
      </c>
      <c r="AC41" s="18">
        <v>28.039499999999997</v>
      </c>
      <c r="AD41" s="18">
        <v>23.517</v>
      </c>
      <c r="AE41" s="18">
        <v>31.4565</v>
      </c>
      <c r="AF41" s="18">
        <v>25.124999999999996</v>
      </c>
      <c r="AG41" s="18">
        <v>25.928999999999995</v>
      </c>
      <c r="AH41" s="18">
        <v>35.4765</v>
      </c>
      <c r="AI41" s="18">
        <v>24.924</v>
      </c>
      <c r="AJ41" s="18">
        <v>25.2255</v>
      </c>
      <c r="AK41" s="18">
        <v>29.245499999999996</v>
      </c>
      <c r="AL41" s="18">
        <v>27.737999999999996</v>
      </c>
      <c r="AM41" s="18">
        <v>27.838499999999996</v>
      </c>
      <c r="AN41" s="18">
        <v>31.556999999999995</v>
      </c>
      <c r="AO41" s="18">
        <v>30.451499999999996</v>
      </c>
      <c r="AP41" s="18">
        <v>28.743</v>
      </c>
      <c r="AQ41" s="18">
        <v>28.240499999999997</v>
      </c>
      <c r="AR41" s="18">
        <v>27.134999999999998</v>
      </c>
      <c r="AS41" s="18">
        <v>28.743</v>
      </c>
      <c r="AT41" s="16">
        <v>30.2395</v>
      </c>
      <c r="AU41" s="16">
        <v>30.2395</v>
      </c>
      <c r="AV41" s="16">
        <v>31.323</v>
      </c>
      <c r="AW41" s="16">
        <v>28.028000000000002</v>
      </c>
      <c r="AX41" s="16">
        <v>27.048</v>
      </c>
      <c r="AY41" s="16">
        <v>29.204</v>
      </c>
      <c r="AZ41" s="16">
        <v>30.337999999999997</v>
      </c>
      <c r="BA41" s="16">
        <v>22.932000000000002</v>
      </c>
      <c r="BB41" s="16">
        <v>21.276</v>
      </c>
      <c r="BC41" s="16">
        <v>32.732</v>
      </c>
      <c r="BD41" s="16">
        <v>29.353</v>
      </c>
      <c r="BE41" s="16">
        <v>26.201</v>
      </c>
      <c r="BF41" s="16">
        <v>34.3275</v>
      </c>
      <c r="BG41" s="16">
        <v>28.314</v>
      </c>
      <c r="BH41" s="16">
        <v>28.413000000000004</v>
      </c>
      <c r="BI41" s="16">
        <v>29.7</v>
      </c>
      <c r="BJ41" s="16">
        <v>29.403</v>
      </c>
      <c r="BK41" s="16">
        <v>33.561</v>
      </c>
      <c r="BL41" s="16">
        <v>31.779</v>
      </c>
      <c r="BM41" s="16">
        <v>29.105999999999998</v>
      </c>
      <c r="BN41" s="16">
        <v>33.065999999999995</v>
      </c>
      <c r="BO41" s="16">
        <v>33.66</v>
      </c>
      <c r="BP41" s="16">
        <v>34.155</v>
      </c>
      <c r="BQ41" s="16">
        <v>24.354</v>
      </c>
      <c r="BR41" s="16">
        <v>34.199999999999996</v>
      </c>
      <c r="BS41" s="16">
        <v>33.5885</v>
      </c>
    </row>
    <row r="42" spans="1:71" ht="12.75">
      <c r="A42" s="11" t="s">
        <v>53</v>
      </c>
      <c r="B42" s="18">
        <v>420.29999999999995</v>
      </c>
      <c r="C42" s="18">
        <v>418.0799999999999</v>
      </c>
      <c r="D42" s="18">
        <v>418.0799999999999</v>
      </c>
      <c r="E42" s="18">
        <v>401.59799999999996</v>
      </c>
      <c r="F42" s="18">
        <v>420.0899999999999</v>
      </c>
      <c r="G42" s="18">
        <v>295.46999999999997</v>
      </c>
      <c r="H42" s="18">
        <v>307.6304999999999</v>
      </c>
      <c r="I42" s="18">
        <v>380.09099999999995</v>
      </c>
      <c r="J42" s="18">
        <v>281.4</v>
      </c>
      <c r="K42" s="18">
        <v>386.42249999999996</v>
      </c>
      <c r="L42" s="18">
        <v>300.39449999999994</v>
      </c>
      <c r="M42" s="18">
        <v>293.76149999999996</v>
      </c>
      <c r="N42" s="18">
        <v>425.11499999999995</v>
      </c>
      <c r="O42" s="18">
        <v>282.90749999999997</v>
      </c>
      <c r="P42" s="18">
        <v>316.6755</v>
      </c>
      <c r="Q42" s="18">
        <v>307.93199999999996</v>
      </c>
      <c r="R42" s="18">
        <v>297.98249999999996</v>
      </c>
      <c r="S42" s="18">
        <v>296.17349999999993</v>
      </c>
      <c r="T42" s="18">
        <v>304.81649999999996</v>
      </c>
      <c r="U42" s="18">
        <v>405.417</v>
      </c>
      <c r="V42" s="18">
        <v>386.724</v>
      </c>
      <c r="W42" s="18">
        <v>290.64599999999996</v>
      </c>
      <c r="X42" s="18">
        <v>378.5835</v>
      </c>
      <c r="Y42" s="18">
        <v>423.909</v>
      </c>
      <c r="Z42" s="18">
        <v>425.919</v>
      </c>
      <c r="AA42" s="18">
        <v>418.0799999999999</v>
      </c>
      <c r="AB42" s="18">
        <v>420.1905</v>
      </c>
      <c r="AC42" s="18">
        <v>330.1425</v>
      </c>
      <c r="AD42" s="18">
        <v>260.496</v>
      </c>
      <c r="AE42" s="18">
        <v>302.9069999999999</v>
      </c>
      <c r="AF42" s="18">
        <v>317.0775</v>
      </c>
      <c r="AG42" s="18">
        <v>315.0675</v>
      </c>
      <c r="AH42" s="18">
        <v>346.725</v>
      </c>
      <c r="AI42" s="18">
        <v>306.525</v>
      </c>
      <c r="AJ42" s="18">
        <v>303.51</v>
      </c>
      <c r="AK42" s="18">
        <v>334.665</v>
      </c>
      <c r="AL42" s="18">
        <v>356.37299999999993</v>
      </c>
      <c r="AM42" s="18">
        <v>351.5489999999999</v>
      </c>
      <c r="AN42" s="18">
        <v>363.20699999999994</v>
      </c>
      <c r="AO42" s="18">
        <v>279.8925</v>
      </c>
      <c r="AP42" s="18">
        <v>302.00249999999994</v>
      </c>
      <c r="AQ42" s="18">
        <v>346.926</v>
      </c>
      <c r="AR42" s="18">
        <v>314.76599999999996</v>
      </c>
      <c r="AS42" s="18">
        <v>380.7944999999999</v>
      </c>
      <c r="AT42" s="16">
        <v>379.028</v>
      </c>
      <c r="AU42" s="16">
        <v>379.028</v>
      </c>
      <c r="AV42" s="16">
        <v>367.10949999999997</v>
      </c>
      <c r="AW42" s="16">
        <v>325.066</v>
      </c>
      <c r="AX42" s="16">
        <v>305.368</v>
      </c>
      <c r="AY42" s="16">
        <v>343.588</v>
      </c>
      <c r="AZ42" s="16">
        <v>308.305</v>
      </c>
      <c r="BA42" s="16">
        <v>187.67</v>
      </c>
      <c r="BB42" s="16">
        <v>217.882</v>
      </c>
      <c r="BC42" s="16">
        <v>331.43600000000004</v>
      </c>
      <c r="BD42" s="16">
        <v>298.061</v>
      </c>
      <c r="BE42" s="16">
        <v>293.82550000000003</v>
      </c>
      <c r="BF42" s="16">
        <v>414.0195</v>
      </c>
      <c r="BG42" s="16">
        <v>314.52299999999997</v>
      </c>
      <c r="BH42" s="16">
        <v>314.52299999999997</v>
      </c>
      <c r="BI42" s="16">
        <v>301.65299999999996</v>
      </c>
      <c r="BJ42" s="16">
        <v>285.21899999999994</v>
      </c>
      <c r="BK42" s="16">
        <v>415.60200000000003</v>
      </c>
      <c r="BL42" s="16">
        <v>409.959</v>
      </c>
      <c r="BM42" s="16">
        <v>273.636</v>
      </c>
      <c r="BN42" s="16">
        <v>416.0969999999999</v>
      </c>
      <c r="BO42" s="16">
        <v>403.425</v>
      </c>
      <c r="BP42" s="16">
        <v>407.08799999999997</v>
      </c>
      <c r="BQ42" s="16">
        <v>259.974</v>
      </c>
      <c r="BR42" s="16">
        <v>391.70000000000005</v>
      </c>
      <c r="BS42" s="16">
        <v>384.0515</v>
      </c>
    </row>
    <row r="43" spans="1:71" ht="12.75">
      <c r="A43" s="11" t="s">
        <v>54</v>
      </c>
      <c r="B43" s="18">
        <v>485.90000000000003</v>
      </c>
      <c r="C43" s="18">
        <v>586.6184999999998</v>
      </c>
      <c r="D43" s="18">
        <v>585.111</v>
      </c>
      <c r="E43" s="18">
        <v>596.367</v>
      </c>
      <c r="F43" s="18">
        <v>615.5624999999999</v>
      </c>
      <c r="G43" s="18">
        <v>302.9069999999999</v>
      </c>
      <c r="H43" s="18">
        <v>302.70599999999996</v>
      </c>
      <c r="I43" s="18">
        <v>229.14</v>
      </c>
      <c r="J43" s="18">
        <v>218.38649999999996</v>
      </c>
      <c r="K43" s="18">
        <v>223.61249999999998</v>
      </c>
      <c r="L43" s="18">
        <v>174.56849999999997</v>
      </c>
      <c r="M43" s="18">
        <v>220.09499999999997</v>
      </c>
      <c r="N43" s="18">
        <v>326.424</v>
      </c>
      <c r="O43" s="18">
        <v>179.493</v>
      </c>
      <c r="P43" s="18">
        <v>222.4065</v>
      </c>
      <c r="Q43" s="18">
        <v>218.18549999999996</v>
      </c>
      <c r="R43" s="18">
        <v>184.81949999999998</v>
      </c>
      <c r="S43" s="18">
        <v>127.33349999999999</v>
      </c>
      <c r="T43" s="18">
        <v>306.22349999999994</v>
      </c>
      <c r="U43" s="18">
        <v>414.6629999999999</v>
      </c>
      <c r="V43" s="18">
        <v>456.97349999999994</v>
      </c>
      <c r="W43" s="18">
        <v>219.59249999999997</v>
      </c>
      <c r="X43" s="18">
        <v>230.6475</v>
      </c>
      <c r="Y43" s="18">
        <v>548.7299999999999</v>
      </c>
      <c r="Z43" s="18">
        <v>456.5714999999999</v>
      </c>
      <c r="AA43" s="18">
        <v>555.966</v>
      </c>
      <c r="AB43" s="18">
        <v>555.966</v>
      </c>
      <c r="AC43" s="18">
        <v>192.05549999999997</v>
      </c>
      <c r="AD43" s="18">
        <v>570.237</v>
      </c>
      <c r="AE43" s="18">
        <v>140.29799999999997</v>
      </c>
      <c r="AF43" s="18">
        <v>267.53099999999995</v>
      </c>
      <c r="AG43" s="18">
        <v>250.84799999999996</v>
      </c>
      <c r="AH43" s="18">
        <v>175.875</v>
      </c>
      <c r="AI43" s="18">
        <v>336.07199999999995</v>
      </c>
      <c r="AJ43" s="18">
        <v>336.3735</v>
      </c>
      <c r="AK43" s="18">
        <v>294.36449999999996</v>
      </c>
      <c r="AL43" s="18">
        <v>275.77199999999993</v>
      </c>
      <c r="AM43" s="18">
        <v>316.6755</v>
      </c>
      <c r="AN43" s="18">
        <v>211.85399999999998</v>
      </c>
      <c r="AO43" s="18">
        <v>167.5335</v>
      </c>
      <c r="AP43" s="18">
        <v>265.4205</v>
      </c>
      <c r="AQ43" s="18">
        <v>543.4035</v>
      </c>
      <c r="AR43" s="18">
        <v>329.9414999999999</v>
      </c>
      <c r="AS43" s="18">
        <v>469.23449999999997</v>
      </c>
      <c r="AT43" s="16">
        <v>432.218</v>
      </c>
      <c r="AU43" s="16">
        <v>432.218</v>
      </c>
      <c r="AV43" s="16">
        <v>297.9625</v>
      </c>
      <c r="AW43" s="16">
        <v>193.648</v>
      </c>
      <c r="AX43" s="16">
        <v>613.578</v>
      </c>
      <c r="AY43" s="16">
        <v>1011.7520000000001</v>
      </c>
      <c r="AZ43" s="16">
        <v>242.50699999999998</v>
      </c>
      <c r="BA43" s="16">
        <v>1058.988</v>
      </c>
      <c r="BB43" s="16">
        <v>735.0070000000001</v>
      </c>
      <c r="BC43" s="16">
        <v>242.648</v>
      </c>
      <c r="BD43" s="16">
        <v>710.6775000000001</v>
      </c>
      <c r="BE43" s="16">
        <v>600.062</v>
      </c>
      <c r="BF43" s="16">
        <v>484.2665</v>
      </c>
      <c r="BG43" s="16">
        <v>436.689</v>
      </c>
      <c r="BH43" s="16">
        <v>403.22700000000003</v>
      </c>
      <c r="BI43" s="16">
        <v>424.215</v>
      </c>
      <c r="BJ43" s="16">
        <v>220.671</v>
      </c>
      <c r="BK43" s="16">
        <v>387.882</v>
      </c>
      <c r="BL43" s="16">
        <v>458.865</v>
      </c>
      <c r="BM43" s="16">
        <v>626.4720000000001</v>
      </c>
      <c r="BN43" s="16">
        <v>493.41600000000005</v>
      </c>
      <c r="BO43" s="16">
        <v>501.138</v>
      </c>
      <c r="BP43" s="16">
        <v>500.742</v>
      </c>
      <c r="BQ43" s="16">
        <v>595.683</v>
      </c>
      <c r="BR43" s="16">
        <v>511.3</v>
      </c>
      <c r="BS43" s="16">
        <v>510.4269999999999</v>
      </c>
    </row>
    <row r="44" spans="1:71" ht="12.75">
      <c r="A44" s="11" t="s">
        <v>55</v>
      </c>
      <c r="B44" s="18">
        <v>19.2</v>
      </c>
      <c r="C44" s="18">
        <v>37.98899999999999</v>
      </c>
      <c r="D44" s="18">
        <v>37.385999999999996</v>
      </c>
      <c r="E44" s="18">
        <v>40.50149999999999</v>
      </c>
      <c r="F44" s="18">
        <v>39.2955</v>
      </c>
      <c r="G44" s="18">
        <v>10.1505</v>
      </c>
      <c r="H44" s="18">
        <v>6.733499999999999</v>
      </c>
      <c r="I44" s="18">
        <v>11.255999999999998</v>
      </c>
      <c r="J44" s="18">
        <v>14.170499999999999</v>
      </c>
      <c r="K44" s="18">
        <v>16.5825</v>
      </c>
      <c r="L44" s="18">
        <v>10.753499999999999</v>
      </c>
      <c r="M44" s="18">
        <v>6.934499999999999</v>
      </c>
      <c r="N44" s="18">
        <v>15.577499999999999</v>
      </c>
      <c r="O44" s="18">
        <v>5.627999999999999</v>
      </c>
      <c r="P44" s="18">
        <v>15.778499999999998</v>
      </c>
      <c r="Q44" s="18">
        <v>16.884</v>
      </c>
      <c r="R44" s="18">
        <v>8.1405</v>
      </c>
      <c r="S44" s="18">
        <v>9.7485</v>
      </c>
      <c r="T44" s="18">
        <v>22.612499999999997</v>
      </c>
      <c r="U44" s="18">
        <v>28.6425</v>
      </c>
      <c r="V44" s="18">
        <v>19.1955</v>
      </c>
      <c r="W44" s="18">
        <v>7.236</v>
      </c>
      <c r="X44" s="18">
        <v>9.246</v>
      </c>
      <c r="Y44" s="18">
        <v>36.48149999999999</v>
      </c>
      <c r="Z44" s="18">
        <v>28.541999999999998</v>
      </c>
      <c r="AA44" s="18">
        <v>34.974</v>
      </c>
      <c r="AB44" s="18">
        <v>35.175</v>
      </c>
      <c r="AC44" s="18">
        <v>9.246</v>
      </c>
      <c r="AD44" s="18">
        <v>40.803</v>
      </c>
      <c r="AE44" s="18">
        <v>4.422</v>
      </c>
      <c r="AF44" s="18">
        <v>18.1905</v>
      </c>
      <c r="AG44" s="18">
        <v>13.366499999999998</v>
      </c>
      <c r="AH44" s="18">
        <v>8.542499999999999</v>
      </c>
      <c r="AI44" s="18">
        <v>18.1905</v>
      </c>
      <c r="AJ44" s="18">
        <v>17.688</v>
      </c>
      <c r="AK44" s="18">
        <v>10.854</v>
      </c>
      <c r="AL44" s="18">
        <v>9.145499999999998</v>
      </c>
      <c r="AM44" s="18">
        <v>15.1755</v>
      </c>
      <c r="AN44" s="18">
        <v>7.4369999999999985</v>
      </c>
      <c r="AO44" s="18">
        <v>4.522499999999999</v>
      </c>
      <c r="AP44" s="18">
        <v>9.044999999999998</v>
      </c>
      <c r="AQ44" s="18">
        <v>29.647499999999997</v>
      </c>
      <c r="AR44" s="18">
        <v>13.668</v>
      </c>
      <c r="AS44" s="18">
        <v>23.8185</v>
      </c>
      <c r="AT44" s="16">
        <v>28.959</v>
      </c>
      <c r="AU44" s="16">
        <v>28.959</v>
      </c>
      <c r="AV44" s="16">
        <v>14.184</v>
      </c>
      <c r="AW44" s="16">
        <v>12.838</v>
      </c>
      <c r="AX44" s="16">
        <v>36.946</v>
      </c>
      <c r="AY44" s="16">
        <v>46.06</v>
      </c>
      <c r="AZ44" s="16">
        <v>11.426</v>
      </c>
      <c r="BA44" s="16">
        <v>26.068</v>
      </c>
      <c r="BB44" s="16">
        <v>59.888000000000005</v>
      </c>
      <c r="BC44" s="16">
        <v>10.975999999999999</v>
      </c>
      <c r="BD44" s="16">
        <v>23.837</v>
      </c>
      <c r="BE44" s="16">
        <v>48.954499999999996</v>
      </c>
      <c r="BF44" s="16">
        <v>43.4815</v>
      </c>
      <c r="BG44" s="16">
        <v>21.78</v>
      </c>
      <c r="BH44" s="16">
        <v>18.414</v>
      </c>
      <c r="BI44" s="16">
        <v>13.167</v>
      </c>
      <c r="BJ44" s="16">
        <v>22.77</v>
      </c>
      <c r="BK44" s="16">
        <v>26.73</v>
      </c>
      <c r="BL44" s="16">
        <v>25.344</v>
      </c>
      <c r="BM44" s="16">
        <v>24.552</v>
      </c>
      <c r="BN44" s="16">
        <v>24.057</v>
      </c>
      <c r="BO44" s="16">
        <v>24.354</v>
      </c>
      <c r="BP44" s="16">
        <v>24.453</v>
      </c>
      <c r="BQ44" s="16">
        <v>40.29299999999999</v>
      </c>
      <c r="BR44" s="16">
        <v>25.3</v>
      </c>
      <c r="BS44" s="16">
        <v>25.019000000000002</v>
      </c>
    </row>
    <row r="45" spans="1:71" ht="12.75">
      <c r="A45" s="11" t="s">
        <v>56</v>
      </c>
      <c r="B45" s="18">
        <v>466.6</v>
      </c>
      <c r="C45" s="18">
        <v>359.2874999999999</v>
      </c>
      <c r="D45" s="18">
        <v>360.19199999999995</v>
      </c>
      <c r="E45" s="18">
        <v>358.3829999999999</v>
      </c>
      <c r="F45" s="18">
        <v>367.62899999999996</v>
      </c>
      <c r="G45" s="18">
        <v>421.39649999999995</v>
      </c>
      <c r="H45" s="18">
        <v>364.51349999999996</v>
      </c>
      <c r="I45" s="18">
        <v>352.353</v>
      </c>
      <c r="J45" s="18">
        <v>382.30199999999996</v>
      </c>
      <c r="K45" s="18">
        <v>334.9665</v>
      </c>
      <c r="L45" s="18">
        <v>307.8315</v>
      </c>
      <c r="M45" s="18">
        <v>509.6354999999999</v>
      </c>
      <c r="N45" s="18">
        <v>395.96999999999997</v>
      </c>
      <c r="O45" s="18">
        <v>343.91099999999994</v>
      </c>
      <c r="P45" s="18">
        <v>341.90099999999995</v>
      </c>
      <c r="Q45" s="18">
        <v>353.45849999999996</v>
      </c>
      <c r="R45" s="18">
        <v>319.69049999999993</v>
      </c>
      <c r="S45" s="18">
        <v>260.29499999999996</v>
      </c>
      <c r="T45" s="18">
        <v>469.0335</v>
      </c>
      <c r="U45" s="18">
        <v>393.4575</v>
      </c>
      <c r="V45" s="18">
        <v>461.9984999999999</v>
      </c>
      <c r="W45" s="18">
        <v>462.099</v>
      </c>
      <c r="X45" s="18">
        <v>337.1775</v>
      </c>
      <c r="Y45" s="18">
        <v>390.8445</v>
      </c>
      <c r="Z45" s="18">
        <v>423.10499999999996</v>
      </c>
      <c r="AA45" s="18">
        <v>384.91499999999996</v>
      </c>
      <c r="AB45" s="18">
        <v>385.2165</v>
      </c>
      <c r="AC45" s="18">
        <v>358.3829999999999</v>
      </c>
      <c r="AD45" s="18">
        <v>478.38</v>
      </c>
      <c r="AE45" s="18">
        <v>261.40049999999997</v>
      </c>
      <c r="AF45" s="18">
        <v>408.83399999999995</v>
      </c>
      <c r="AG45" s="18">
        <v>415.065</v>
      </c>
      <c r="AH45" s="18">
        <v>373.35749999999996</v>
      </c>
      <c r="AI45" s="18">
        <v>513.8565</v>
      </c>
      <c r="AJ45" s="18">
        <v>526.0169999999999</v>
      </c>
      <c r="AK45" s="18">
        <v>470.13899999999995</v>
      </c>
      <c r="AL45" s="18">
        <v>519.183</v>
      </c>
      <c r="AM45" s="18">
        <v>445.6169999999999</v>
      </c>
      <c r="AN45" s="18">
        <v>459.98849999999993</v>
      </c>
      <c r="AO45" s="18">
        <v>416.87399999999997</v>
      </c>
      <c r="AP45" s="18">
        <v>536.67</v>
      </c>
      <c r="AQ45" s="18">
        <v>493.053</v>
      </c>
      <c r="AR45" s="18">
        <v>490.94249999999994</v>
      </c>
      <c r="AS45" s="18">
        <v>470.9429999999999</v>
      </c>
      <c r="AT45" s="16">
        <v>444.7275</v>
      </c>
      <c r="AU45" s="16">
        <v>444.7275</v>
      </c>
      <c r="AV45" s="16">
        <v>304.168</v>
      </c>
      <c r="AW45" s="16">
        <v>361.62</v>
      </c>
      <c r="AX45" s="16">
        <v>488.628</v>
      </c>
      <c r="AY45" s="16">
        <v>458.73799999999994</v>
      </c>
      <c r="AZ45" s="16">
        <v>480.089</v>
      </c>
      <c r="BA45" s="16">
        <v>375.536</v>
      </c>
      <c r="BB45" s="16">
        <v>294.6135</v>
      </c>
      <c r="BC45" s="16">
        <v>439.824</v>
      </c>
      <c r="BD45" s="16">
        <v>448.56899999999996</v>
      </c>
      <c r="BE45" s="16">
        <v>523.1335</v>
      </c>
      <c r="BF45" s="16">
        <v>436.50649999999996</v>
      </c>
      <c r="BG45" s="16">
        <v>457.47900000000004</v>
      </c>
      <c r="BH45" s="16">
        <v>460.647</v>
      </c>
      <c r="BI45" s="16">
        <v>487.08</v>
      </c>
      <c r="BJ45" s="16">
        <v>446.688</v>
      </c>
      <c r="BK45" s="16">
        <v>494.10900000000004</v>
      </c>
      <c r="BL45" s="16">
        <v>432.43199999999996</v>
      </c>
      <c r="BM45" s="16">
        <v>513.0179999999999</v>
      </c>
      <c r="BN45" s="16">
        <v>411.54300000000006</v>
      </c>
      <c r="BO45" s="16">
        <v>443.52</v>
      </c>
      <c r="BP45" s="16">
        <v>445.10400000000004</v>
      </c>
      <c r="BQ45" s="16">
        <v>485.496</v>
      </c>
      <c r="BR45" s="16">
        <v>467.4</v>
      </c>
      <c r="BS45" s="16">
        <v>465.11699999999996</v>
      </c>
    </row>
    <row r="46" spans="1:71" ht="12.75">
      <c r="A46" s="11" t="s">
        <v>57</v>
      </c>
      <c r="B46" s="18">
        <v>184.29999999999998</v>
      </c>
      <c r="C46" s="18">
        <v>211.1505</v>
      </c>
      <c r="D46" s="18">
        <v>209.74349999999995</v>
      </c>
      <c r="E46" s="18">
        <v>213.663</v>
      </c>
      <c r="F46" s="18">
        <v>209.3415</v>
      </c>
      <c r="G46" s="18">
        <v>159.69449999999998</v>
      </c>
      <c r="H46" s="18">
        <v>144.82049999999998</v>
      </c>
      <c r="I46" s="18">
        <v>185.42249999999999</v>
      </c>
      <c r="J46" s="18">
        <v>158.991</v>
      </c>
      <c r="K46" s="18">
        <v>172.75949999999997</v>
      </c>
      <c r="L46" s="18">
        <v>130.7505</v>
      </c>
      <c r="M46" s="18">
        <v>130.5495</v>
      </c>
      <c r="N46" s="18">
        <v>207.5325</v>
      </c>
      <c r="O46" s="18">
        <v>116.98199999999999</v>
      </c>
      <c r="P46" s="18">
        <v>146.12699999999998</v>
      </c>
      <c r="Q46" s="18">
        <v>149.8455</v>
      </c>
      <c r="R46" s="18">
        <v>129.84599999999998</v>
      </c>
      <c r="S46" s="18">
        <v>115.27349999999997</v>
      </c>
      <c r="T46" s="18">
        <v>159.49349999999998</v>
      </c>
      <c r="U46" s="18">
        <v>211.3515</v>
      </c>
      <c r="V46" s="18">
        <v>214.66799999999998</v>
      </c>
      <c r="W46" s="18">
        <v>89.3445</v>
      </c>
      <c r="X46" s="18">
        <v>172.96049999999997</v>
      </c>
      <c r="Y46" s="18">
        <v>187.73399999999995</v>
      </c>
      <c r="Z46" s="18">
        <v>224.718</v>
      </c>
      <c r="AA46" s="18">
        <v>184.81949999999998</v>
      </c>
      <c r="AB46" s="18">
        <v>185.52299999999997</v>
      </c>
      <c r="AC46" s="18">
        <v>144.519</v>
      </c>
      <c r="AD46" s="18">
        <v>173.96549999999996</v>
      </c>
      <c r="AE46" s="18">
        <v>120.6</v>
      </c>
      <c r="AF46" s="18">
        <v>156.378</v>
      </c>
      <c r="AG46" s="18">
        <v>148.23749999999998</v>
      </c>
      <c r="AH46" s="18">
        <v>95.57549999999999</v>
      </c>
      <c r="AI46" s="18">
        <v>160.0965</v>
      </c>
      <c r="AJ46" s="18">
        <v>154.87049999999996</v>
      </c>
      <c r="AK46" s="18">
        <v>156.177</v>
      </c>
      <c r="AL46" s="18">
        <v>146.62949999999998</v>
      </c>
      <c r="AM46" s="18">
        <v>169.54349999999997</v>
      </c>
      <c r="AN46" s="18">
        <v>139.59449999999998</v>
      </c>
      <c r="AO46" s="18">
        <v>118.389</v>
      </c>
      <c r="AP46" s="18">
        <v>107.6355</v>
      </c>
      <c r="AQ46" s="18">
        <v>245.92349999999996</v>
      </c>
      <c r="AR46" s="18">
        <v>146.52899999999997</v>
      </c>
      <c r="AS46" s="18">
        <v>209.3415</v>
      </c>
      <c r="AT46" s="16">
        <v>201.9</v>
      </c>
      <c r="AU46" s="16">
        <v>201.9</v>
      </c>
      <c r="AV46" s="16">
        <v>172.8</v>
      </c>
      <c r="AW46" s="16">
        <v>134.0265</v>
      </c>
      <c r="AX46" s="16">
        <v>228.45200000000003</v>
      </c>
      <c r="AY46" s="16">
        <v>178.80149999999998</v>
      </c>
      <c r="AZ46" s="16">
        <v>119.7</v>
      </c>
      <c r="BA46" s="16">
        <v>261.3865</v>
      </c>
      <c r="BB46" s="16">
        <v>232.10000000000002</v>
      </c>
      <c r="BC46" s="16">
        <v>119.798</v>
      </c>
      <c r="BD46" s="16">
        <v>204.20000000000002</v>
      </c>
      <c r="BE46" s="16">
        <v>180.20000000000002</v>
      </c>
      <c r="BF46" s="16">
        <v>222.2</v>
      </c>
      <c r="BG46" s="16">
        <v>163.9155</v>
      </c>
      <c r="BH46" s="16">
        <v>150.24749999999997</v>
      </c>
      <c r="BI46" s="16">
        <v>150.6495</v>
      </c>
      <c r="BJ46" s="16">
        <v>84.72149999999999</v>
      </c>
      <c r="BK46" s="16">
        <v>209.44199999999998</v>
      </c>
      <c r="BL46" s="16">
        <v>207.7335</v>
      </c>
      <c r="BM46" s="16">
        <v>230.24549999999996</v>
      </c>
      <c r="BN46" s="16">
        <v>210.74849999999998</v>
      </c>
      <c r="BO46" s="16">
        <v>203.11049999999997</v>
      </c>
      <c r="BP46" s="16">
        <v>205.1205</v>
      </c>
      <c r="BQ46" s="16">
        <v>166.5285</v>
      </c>
      <c r="BR46" s="16">
        <v>208.58249999999998</v>
      </c>
      <c r="BS46" s="16">
        <v>207</v>
      </c>
    </row>
    <row r="47" spans="1:71" ht="12.75">
      <c r="A47" s="11" t="s">
        <v>58</v>
      </c>
      <c r="B47" s="18">
        <v>34.5</v>
      </c>
      <c r="C47" s="18">
        <v>41.004</v>
      </c>
      <c r="D47" s="18">
        <v>41.104499999999994</v>
      </c>
      <c r="E47" s="18">
        <v>43.214999999999996</v>
      </c>
      <c r="F47" s="18">
        <v>40.199999999999996</v>
      </c>
      <c r="G47" s="18">
        <v>29.144999999999992</v>
      </c>
      <c r="H47" s="18">
        <v>27.134999999999998</v>
      </c>
      <c r="I47" s="18">
        <v>34.6725</v>
      </c>
      <c r="J47" s="18">
        <v>29.0445</v>
      </c>
      <c r="K47" s="18">
        <v>31.958999999999996</v>
      </c>
      <c r="L47" s="18">
        <v>26.431499999999996</v>
      </c>
      <c r="M47" s="18">
        <v>24.6225</v>
      </c>
      <c r="N47" s="18">
        <v>37.98899999999999</v>
      </c>
      <c r="O47" s="18">
        <v>23.517</v>
      </c>
      <c r="P47" s="18">
        <v>27.034499999999998</v>
      </c>
      <c r="Q47" s="18">
        <v>28.441499999999998</v>
      </c>
      <c r="R47" s="18">
        <v>24.722999999999995</v>
      </c>
      <c r="S47" s="18">
        <v>24.220499999999994</v>
      </c>
      <c r="T47" s="18">
        <v>30.0495</v>
      </c>
      <c r="U47" s="18">
        <v>39.19499999999999</v>
      </c>
      <c r="V47" s="18">
        <v>38.692499999999995</v>
      </c>
      <c r="W47" s="18">
        <v>22.411499999999997</v>
      </c>
      <c r="X47" s="18">
        <v>32.763</v>
      </c>
      <c r="Y47" s="18">
        <v>37.88849999999999</v>
      </c>
      <c r="Z47" s="18">
        <v>41.707499999999996</v>
      </c>
      <c r="AA47" s="18">
        <v>37.586999999999996</v>
      </c>
      <c r="AB47" s="18">
        <v>36.6825</v>
      </c>
      <c r="AC47" s="18">
        <v>28.240499999999997</v>
      </c>
      <c r="AD47" s="18">
        <v>30.15</v>
      </c>
      <c r="AE47" s="18">
        <v>26.431499999999996</v>
      </c>
      <c r="AF47" s="18">
        <v>27.838499999999996</v>
      </c>
      <c r="AG47" s="18">
        <v>27.536999999999995</v>
      </c>
      <c r="AH47" s="18">
        <v>22.411499999999997</v>
      </c>
      <c r="AI47" s="18">
        <v>29.245499999999996</v>
      </c>
      <c r="AJ47" s="18">
        <v>28.541999999999998</v>
      </c>
      <c r="AK47" s="18">
        <v>30.351</v>
      </c>
      <c r="AL47" s="18">
        <v>29.546999999999997</v>
      </c>
      <c r="AM47" s="18">
        <v>32.2605</v>
      </c>
      <c r="AN47" s="18">
        <v>29.345999999999997</v>
      </c>
      <c r="AO47" s="18">
        <v>24.823499999999996</v>
      </c>
      <c r="AP47" s="18">
        <v>24.823499999999996</v>
      </c>
      <c r="AQ47" s="18">
        <v>42.9135</v>
      </c>
      <c r="AR47" s="18">
        <v>28.441499999999998</v>
      </c>
      <c r="AS47" s="18">
        <v>38.290499999999994</v>
      </c>
      <c r="AT47" s="16">
        <v>37.7255</v>
      </c>
      <c r="AU47" s="16">
        <v>37.7255</v>
      </c>
      <c r="AV47" s="16">
        <v>32.505</v>
      </c>
      <c r="AW47" s="16">
        <v>25.186</v>
      </c>
      <c r="AX47" s="16">
        <v>40.278</v>
      </c>
      <c r="AY47" s="16">
        <v>34.594</v>
      </c>
      <c r="AZ47" s="16">
        <v>25.708499999999997</v>
      </c>
      <c r="BA47" s="16">
        <v>35.966</v>
      </c>
      <c r="BB47" s="16">
        <v>35.9525</v>
      </c>
      <c r="BC47" s="16">
        <v>27.439999999999998</v>
      </c>
      <c r="BD47" s="16">
        <v>31.0275</v>
      </c>
      <c r="BE47" s="16">
        <v>30.535</v>
      </c>
      <c r="BF47" s="16">
        <v>42.785</v>
      </c>
      <c r="BG47" s="16">
        <v>31.976999999999997</v>
      </c>
      <c r="BH47" s="16">
        <v>30.195000000000004</v>
      </c>
      <c r="BI47" s="16">
        <v>30.788999999999998</v>
      </c>
      <c r="BJ47" s="16">
        <v>20.988</v>
      </c>
      <c r="BK47" s="16">
        <v>41.283</v>
      </c>
      <c r="BL47" s="16">
        <v>38.412000000000006</v>
      </c>
      <c r="BM47" s="16">
        <v>40.491</v>
      </c>
      <c r="BN47" s="16">
        <v>39.69899999999999</v>
      </c>
      <c r="BO47" s="16">
        <v>40.689</v>
      </c>
      <c r="BP47" s="16">
        <v>40.095</v>
      </c>
      <c r="BQ47" s="16">
        <v>28.611</v>
      </c>
      <c r="BR47" s="16">
        <v>41.3</v>
      </c>
      <c r="BS47" s="16">
        <v>40.680499999999995</v>
      </c>
    </row>
    <row r="48" spans="1:71" ht="12.75">
      <c r="A48" s="19" t="s">
        <v>59</v>
      </c>
      <c r="B48" s="20">
        <v>10.3</v>
      </c>
      <c r="C48" s="20">
        <v>13.064999999999998</v>
      </c>
      <c r="D48" s="20">
        <v>12.160499999999999</v>
      </c>
      <c r="E48" s="20">
        <v>12.361499999999998</v>
      </c>
      <c r="F48" s="20">
        <v>12.462</v>
      </c>
      <c r="G48" s="20">
        <v>12.160499999999999</v>
      </c>
      <c r="H48" s="20">
        <v>9.7485</v>
      </c>
      <c r="I48" s="20">
        <v>12.160499999999999</v>
      </c>
      <c r="J48" s="20">
        <v>9.848999999999998</v>
      </c>
      <c r="K48" s="20">
        <v>11.055</v>
      </c>
      <c r="L48" s="20">
        <v>9.848999999999998</v>
      </c>
      <c r="M48" s="20">
        <v>9.848999999999998</v>
      </c>
      <c r="N48" s="20">
        <v>13.868999999999998</v>
      </c>
      <c r="O48" s="20">
        <v>8.7435</v>
      </c>
      <c r="P48" s="20">
        <v>9.7485</v>
      </c>
      <c r="Q48" s="20">
        <v>9.7485</v>
      </c>
      <c r="R48" s="20">
        <v>8.7435</v>
      </c>
      <c r="S48" s="20">
        <v>6.632999999999999</v>
      </c>
      <c r="T48" s="20">
        <v>10.3515</v>
      </c>
      <c r="U48" s="20">
        <v>14.3715</v>
      </c>
      <c r="V48" s="20">
        <v>13.165499999999998</v>
      </c>
      <c r="W48" s="20">
        <v>8.240999999999998</v>
      </c>
      <c r="X48" s="20">
        <v>11.356499999999997</v>
      </c>
      <c r="Y48" s="20">
        <v>10.451999999999998</v>
      </c>
      <c r="Z48" s="20">
        <v>15.075</v>
      </c>
      <c r="AA48" s="20">
        <v>10.251</v>
      </c>
      <c r="AB48" s="20">
        <v>11.255999999999998</v>
      </c>
      <c r="AC48" s="20">
        <v>9.246</v>
      </c>
      <c r="AD48" s="20">
        <v>10.251</v>
      </c>
      <c r="AE48" s="20">
        <v>8.240999999999998</v>
      </c>
      <c r="AF48" s="20">
        <v>11.356499999999997</v>
      </c>
      <c r="AG48" s="20">
        <v>10.854</v>
      </c>
      <c r="AH48" s="20">
        <v>5.326499999999999</v>
      </c>
      <c r="AI48" s="20">
        <v>11.456999999999999</v>
      </c>
      <c r="AJ48" s="20">
        <v>10.753499999999999</v>
      </c>
      <c r="AK48" s="20">
        <v>9.5475</v>
      </c>
      <c r="AL48" s="20">
        <v>9.949499999999999</v>
      </c>
      <c r="AM48" s="20">
        <v>11.456999999999999</v>
      </c>
      <c r="AN48" s="20">
        <v>9.246</v>
      </c>
      <c r="AO48" s="20">
        <v>10.451999999999998</v>
      </c>
      <c r="AP48" s="20">
        <v>6.733499999999999</v>
      </c>
      <c r="AQ48" s="20">
        <v>16.08</v>
      </c>
      <c r="AR48" s="20">
        <v>10.251</v>
      </c>
      <c r="AS48" s="20">
        <v>13.668</v>
      </c>
      <c r="AT48" s="30">
        <v>11.819999999999999</v>
      </c>
      <c r="AU48" s="30">
        <v>11.819999999999999</v>
      </c>
      <c r="AV48" s="30">
        <v>10.7365</v>
      </c>
      <c r="AW48" s="30">
        <v>8.036</v>
      </c>
      <c r="AX48" s="30">
        <v>14.014000000000001</v>
      </c>
      <c r="AY48" s="30">
        <v>9.702</v>
      </c>
      <c r="AZ48" s="30">
        <v>7.9784999999999995</v>
      </c>
      <c r="BA48" s="30">
        <v>14.112</v>
      </c>
      <c r="BB48" s="30">
        <v>15.0705</v>
      </c>
      <c r="BC48" s="30">
        <v>6.958</v>
      </c>
      <c r="BD48" s="30">
        <v>10.047</v>
      </c>
      <c r="BE48" s="30">
        <v>11.7215</v>
      </c>
      <c r="BF48" s="30">
        <v>14.029499999999999</v>
      </c>
      <c r="BG48" s="30">
        <v>10.296</v>
      </c>
      <c r="BH48" s="30">
        <v>8.811</v>
      </c>
      <c r="BI48" s="30">
        <v>9.108</v>
      </c>
      <c r="BJ48" s="30">
        <v>7.029000000000001</v>
      </c>
      <c r="BK48" s="30">
        <v>13.068</v>
      </c>
      <c r="BL48" s="30">
        <v>12.474</v>
      </c>
      <c r="BM48" s="30">
        <v>13.959</v>
      </c>
      <c r="BN48" s="30">
        <v>13.365</v>
      </c>
      <c r="BO48" s="30">
        <v>12.969</v>
      </c>
      <c r="BP48" s="30">
        <v>12.474</v>
      </c>
      <c r="BQ48" s="30">
        <v>8.811</v>
      </c>
      <c r="BR48" s="30">
        <v>13.1</v>
      </c>
      <c r="BS48" s="30">
        <v>12.608</v>
      </c>
    </row>
    <row r="49" spans="1:71" ht="12.75">
      <c r="A49" s="11" t="s">
        <v>60</v>
      </c>
      <c r="B49" s="18">
        <v>21.900000000000002</v>
      </c>
      <c r="C49" s="18">
        <v>22.2105</v>
      </c>
      <c r="D49" s="18">
        <v>22.511999999999997</v>
      </c>
      <c r="E49" s="18">
        <v>23.517</v>
      </c>
      <c r="F49" s="18">
        <v>22.712999999999994</v>
      </c>
      <c r="G49" s="18">
        <v>19.798499999999997</v>
      </c>
      <c r="H49" s="18">
        <v>18.592499999999998</v>
      </c>
      <c r="I49" s="18">
        <v>19.597499999999997</v>
      </c>
      <c r="J49" s="18">
        <v>20.903999999999996</v>
      </c>
      <c r="K49" s="18">
        <v>19.898999999999997</v>
      </c>
      <c r="L49" s="18">
        <v>18.1905</v>
      </c>
      <c r="M49" s="18">
        <v>20.6025</v>
      </c>
      <c r="N49" s="18">
        <v>21.406499999999998</v>
      </c>
      <c r="O49" s="18">
        <v>16.08</v>
      </c>
      <c r="P49" s="18">
        <v>19.3965</v>
      </c>
      <c r="Q49" s="18">
        <v>19.999499999999998</v>
      </c>
      <c r="R49" s="18">
        <v>15.879</v>
      </c>
      <c r="S49" s="18">
        <v>17.285999999999998</v>
      </c>
      <c r="T49" s="18">
        <v>20.803499999999996</v>
      </c>
      <c r="U49" s="18">
        <v>20.502</v>
      </c>
      <c r="V49" s="18">
        <v>23.517</v>
      </c>
      <c r="W49" s="18">
        <v>18.089999999999996</v>
      </c>
      <c r="X49" s="18">
        <v>20.301</v>
      </c>
      <c r="Y49" s="18">
        <v>21.607499999999998</v>
      </c>
      <c r="Z49" s="18">
        <v>22.913999999999998</v>
      </c>
      <c r="AA49" s="18">
        <v>21.406499999999998</v>
      </c>
      <c r="AB49" s="18">
        <v>22.0095</v>
      </c>
      <c r="AC49" s="18">
        <v>20.200499999999998</v>
      </c>
      <c r="AD49" s="18">
        <v>20.4015</v>
      </c>
      <c r="AE49" s="18">
        <v>18.1905</v>
      </c>
      <c r="AF49" s="18">
        <v>19.3965</v>
      </c>
      <c r="AG49" s="18">
        <v>20.301</v>
      </c>
      <c r="AH49" s="18">
        <v>19.095</v>
      </c>
      <c r="AI49" s="18">
        <v>21.607499999999998</v>
      </c>
      <c r="AJ49" s="18">
        <v>21.607499999999998</v>
      </c>
      <c r="AK49" s="18">
        <v>21.8085</v>
      </c>
      <c r="AL49" s="18">
        <v>21.205499999999997</v>
      </c>
      <c r="AM49" s="18">
        <v>22.0095</v>
      </c>
      <c r="AN49" s="18">
        <v>19.597499999999997</v>
      </c>
      <c r="AO49" s="18">
        <v>17.386499999999998</v>
      </c>
      <c r="AP49" s="18">
        <v>19.697999999999997</v>
      </c>
      <c r="AQ49" s="18">
        <v>23.014499999999995</v>
      </c>
      <c r="AR49" s="18">
        <v>20.903999999999996</v>
      </c>
      <c r="AS49" s="18">
        <v>22.2105</v>
      </c>
      <c r="AT49" s="16">
        <v>21.473</v>
      </c>
      <c r="AU49" s="16">
        <v>21.473</v>
      </c>
      <c r="AV49" s="16">
        <v>20.487999999999996</v>
      </c>
      <c r="AW49" s="16">
        <v>20.776</v>
      </c>
      <c r="AX49" s="16">
        <v>20.58</v>
      </c>
      <c r="AY49" s="16">
        <v>21.56</v>
      </c>
      <c r="AZ49" s="16">
        <v>18.912</v>
      </c>
      <c r="BA49" s="16">
        <v>20.971999999999998</v>
      </c>
      <c r="BB49" s="16">
        <v>20.487999999999996</v>
      </c>
      <c r="BC49" s="16">
        <v>19.012</v>
      </c>
      <c r="BD49" s="16">
        <v>18.321</v>
      </c>
      <c r="BE49" s="16">
        <v>19.9955</v>
      </c>
      <c r="BF49" s="16">
        <v>23.979499999999998</v>
      </c>
      <c r="BG49" s="16">
        <v>20.097</v>
      </c>
      <c r="BH49" s="16">
        <v>19.997999999999998</v>
      </c>
      <c r="BI49" s="16">
        <v>20.294999999999998</v>
      </c>
      <c r="BJ49" s="16">
        <v>17.226</v>
      </c>
      <c r="BK49" s="16">
        <v>21.582</v>
      </c>
      <c r="BL49" s="16">
        <v>22.176</v>
      </c>
      <c r="BM49" s="16">
        <v>22.374</v>
      </c>
      <c r="BN49" s="16">
        <v>22.077</v>
      </c>
      <c r="BO49" s="16">
        <v>21.285</v>
      </c>
      <c r="BP49" s="16">
        <v>20.493</v>
      </c>
      <c r="BQ49" s="16">
        <v>20.691</v>
      </c>
      <c r="BR49" s="16">
        <v>21.8</v>
      </c>
      <c r="BS49" s="16">
        <v>21.1775</v>
      </c>
    </row>
    <row r="50" spans="1:71" ht="12.75">
      <c r="A50" s="11" t="s">
        <v>61</v>
      </c>
      <c r="B50" s="18">
        <v>317.8</v>
      </c>
      <c r="C50" s="18">
        <v>203.41199999999998</v>
      </c>
      <c r="D50" s="18">
        <v>204.51749999999998</v>
      </c>
      <c r="E50" s="18">
        <v>215.77349999999996</v>
      </c>
      <c r="F50" s="18">
        <v>184.21649999999997</v>
      </c>
      <c r="G50" s="18">
        <v>140.1975</v>
      </c>
      <c r="H50" s="18">
        <v>164.82</v>
      </c>
      <c r="I50" s="18">
        <v>197.58299999999997</v>
      </c>
      <c r="J50" s="18">
        <v>154.97099999999998</v>
      </c>
      <c r="K50" s="18">
        <v>207.7335</v>
      </c>
      <c r="L50" s="18">
        <v>102.30899999999998</v>
      </c>
      <c r="M50" s="18">
        <v>134.97149999999996</v>
      </c>
      <c r="N50" s="18">
        <v>242.70749999999998</v>
      </c>
      <c r="O50" s="18">
        <v>177.3825</v>
      </c>
      <c r="P50" s="18">
        <v>129.5445</v>
      </c>
      <c r="Q50" s="18">
        <v>194.26649999999998</v>
      </c>
      <c r="R50" s="18">
        <v>140.09699999999998</v>
      </c>
      <c r="S50" s="18">
        <v>98.99249999999999</v>
      </c>
      <c r="T50" s="18">
        <v>160.599</v>
      </c>
      <c r="U50" s="18">
        <v>204.3165</v>
      </c>
      <c r="V50" s="18">
        <v>308.334</v>
      </c>
      <c r="W50" s="18">
        <v>165.92549999999997</v>
      </c>
      <c r="X50" s="18">
        <v>227.73299999999998</v>
      </c>
      <c r="Y50" s="18">
        <v>242.60699999999997</v>
      </c>
      <c r="Z50" s="18">
        <v>289.038</v>
      </c>
      <c r="AA50" s="18">
        <v>236.8785</v>
      </c>
      <c r="AB50" s="18">
        <v>237.38099999999997</v>
      </c>
      <c r="AC50" s="18">
        <v>198.48749999999998</v>
      </c>
      <c r="AD50" s="18">
        <v>153.66449999999998</v>
      </c>
      <c r="AE50" s="18">
        <v>100.39949999999999</v>
      </c>
      <c r="AF50" s="18">
        <v>186.2265</v>
      </c>
      <c r="AG50" s="18">
        <v>177.78449999999998</v>
      </c>
      <c r="AH50" s="18">
        <v>149.54399999999998</v>
      </c>
      <c r="AI50" s="18">
        <v>216.67799999999997</v>
      </c>
      <c r="AJ50" s="18">
        <v>224.41649999999996</v>
      </c>
      <c r="AK50" s="18">
        <v>201.30149999999995</v>
      </c>
      <c r="AL50" s="18">
        <v>162.91049999999998</v>
      </c>
      <c r="AM50" s="18">
        <v>147.6345</v>
      </c>
      <c r="AN50" s="18">
        <v>185.52299999999997</v>
      </c>
      <c r="AO50" s="18">
        <v>57.083999999999996</v>
      </c>
      <c r="AP50" s="18">
        <v>159.99599999999998</v>
      </c>
      <c r="AQ50" s="18">
        <v>225.8235</v>
      </c>
      <c r="AR50" s="18">
        <v>223.00949999999997</v>
      </c>
      <c r="AS50" s="18">
        <v>300.093</v>
      </c>
      <c r="AT50" s="16">
        <v>312.5405</v>
      </c>
      <c r="AU50" s="16">
        <v>312.5405</v>
      </c>
      <c r="AV50" s="16">
        <v>247.1365</v>
      </c>
      <c r="AW50" s="16">
        <v>190.904</v>
      </c>
      <c r="AX50" s="16">
        <v>212.36599999999999</v>
      </c>
      <c r="AY50" s="16">
        <v>76.636</v>
      </c>
      <c r="AZ50" s="16">
        <v>189.80949999999999</v>
      </c>
      <c r="BA50" s="16">
        <v>167.188</v>
      </c>
      <c r="BB50" s="16">
        <v>154.1525</v>
      </c>
      <c r="BC50" s="16">
        <v>174.14600000000002</v>
      </c>
      <c r="BD50" s="16">
        <v>153.266</v>
      </c>
      <c r="BE50" s="16">
        <v>169.617</v>
      </c>
      <c r="BF50" s="16">
        <v>307.654</v>
      </c>
      <c r="BG50" s="16">
        <v>197.80200000000002</v>
      </c>
      <c r="BH50" s="16">
        <v>139.887</v>
      </c>
      <c r="BI50" s="16">
        <v>232.749</v>
      </c>
      <c r="BJ50" s="16">
        <v>148.698</v>
      </c>
      <c r="BK50" s="16">
        <v>303.83099999999996</v>
      </c>
      <c r="BL50" s="16">
        <v>136.719</v>
      </c>
      <c r="BM50" s="16">
        <v>264.33</v>
      </c>
      <c r="BN50" s="16">
        <v>276.309</v>
      </c>
      <c r="BO50" s="16">
        <v>234.23399999999998</v>
      </c>
      <c r="BP50" s="16">
        <v>234.531</v>
      </c>
      <c r="BQ50" s="16">
        <v>169.488</v>
      </c>
      <c r="BR50" s="16">
        <v>280.2</v>
      </c>
      <c r="BS50" s="16">
        <v>276.588</v>
      </c>
    </row>
    <row r="51" spans="1:71" ht="12.75">
      <c r="A51" s="11" t="s">
        <v>62</v>
      </c>
      <c r="B51" s="18">
        <v>133.7</v>
      </c>
      <c r="C51" s="18">
        <v>134.87099999999998</v>
      </c>
      <c r="D51" s="18">
        <v>134.06699999999998</v>
      </c>
      <c r="E51" s="18">
        <v>136.077</v>
      </c>
      <c r="F51" s="18">
        <v>136.5795</v>
      </c>
      <c r="G51" s="18">
        <v>106.8315</v>
      </c>
      <c r="H51" s="18">
        <v>95.877</v>
      </c>
      <c r="I51" s="18">
        <v>107.03249999999998</v>
      </c>
      <c r="J51" s="18">
        <v>87.73649999999999</v>
      </c>
      <c r="K51" s="18">
        <v>104.92199999999998</v>
      </c>
      <c r="L51" s="18">
        <v>90.44999999999999</v>
      </c>
      <c r="M51" s="18">
        <v>87.73649999999999</v>
      </c>
      <c r="N51" s="18">
        <v>122.00699999999998</v>
      </c>
      <c r="O51" s="18">
        <v>91.1535</v>
      </c>
      <c r="P51" s="18">
        <v>95.877</v>
      </c>
      <c r="Q51" s="18">
        <v>94.3695</v>
      </c>
      <c r="R51" s="18">
        <v>95.97749999999999</v>
      </c>
      <c r="S51" s="18">
        <v>88.038</v>
      </c>
      <c r="T51" s="18">
        <v>97.083</v>
      </c>
      <c r="U51" s="18">
        <v>119.2935</v>
      </c>
      <c r="V51" s="18">
        <v>136.47899999999998</v>
      </c>
      <c r="W51" s="18">
        <v>86.93249999999999</v>
      </c>
      <c r="X51" s="18">
        <v>110.24849999999999</v>
      </c>
      <c r="Y51" s="18">
        <v>131.052</v>
      </c>
      <c r="Z51" s="18">
        <v>132.66</v>
      </c>
      <c r="AA51" s="18">
        <v>130.047</v>
      </c>
      <c r="AB51" s="18">
        <v>131.052</v>
      </c>
      <c r="AC51" s="18">
        <v>97.887</v>
      </c>
      <c r="AD51" s="18">
        <v>105.82649999999998</v>
      </c>
      <c r="AE51" s="18">
        <v>89.244</v>
      </c>
      <c r="AF51" s="18">
        <v>109.04249999999999</v>
      </c>
      <c r="AG51" s="18">
        <v>101.60549999999998</v>
      </c>
      <c r="AH51" s="18">
        <v>86.42999999999999</v>
      </c>
      <c r="AI51" s="18">
        <v>102.30899999999998</v>
      </c>
      <c r="AJ51" s="18">
        <v>100.29899999999999</v>
      </c>
      <c r="AK51" s="18">
        <v>103.01249999999999</v>
      </c>
      <c r="AL51" s="18">
        <v>103.917</v>
      </c>
      <c r="AM51" s="18">
        <v>113.36399999999999</v>
      </c>
      <c r="AN51" s="18">
        <v>101.20349999999999</v>
      </c>
      <c r="AO51" s="18">
        <v>96.37949999999998</v>
      </c>
      <c r="AP51" s="18">
        <v>96.47999999999998</v>
      </c>
      <c r="AQ51" s="18">
        <v>128.53949999999998</v>
      </c>
      <c r="AR51" s="18">
        <v>113.2635</v>
      </c>
      <c r="AS51" s="18">
        <v>133.26299999999998</v>
      </c>
      <c r="AT51" s="16">
        <v>128.34550000000002</v>
      </c>
      <c r="AU51" s="16">
        <v>128.34550000000002</v>
      </c>
      <c r="AV51" s="16">
        <v>113.37349999999999</v>
      </c>
      <c r="AW51" s="16">
        <v>93.98199999999999</v>
      </c>
      <c r="AX51" s="16">
        <v>116.13</v>
      </c>
      <c r="AY51" s="16">
        <v>121.03</v>
      </c>
      <c r="AZ51" s="16">
        <v>95.64349999999999</v>
      </c>
      <c r="BA51" s="16">
        <v>97.902</v>
      </c>
      <c r="BB51" s="16">
        <v>97.41649999999998</v>
      </c>
      <c r="BC51" s="16">
        <v>97.706</v>
      </c>
      <c r="BD51" s="16">
        <v>106.8725</v>
      </c>
      <c r="BE51" s="16">
        <v>102.83399999999999</v>
      </c>
      <c r="BF51" s="16">
        <v>130.4445</v>
      </c>
      <c r="BG51" s="16">
        <v>103.25699999999999</v>
      </c>
      <c r="BH51" s="16">
        <v>102.861</v>
      </c>
      <c r="BI51" s="16">
        <v>103.45499999999998</v>
      </c>
      <c r="BJ51" s="16">
        <v>82.863</v>
      </c>
      <c r="BK51" s="16">
        <v>124.443</v>
      </c>
      <c r="BL51" s="16">
        <v>127.215</v>
      </c>
      <c r="BM51" s="16">
        <v>118.40400000000001</v>
      </c>
      <c r="BN51" s="16">
        <v>128.502</v>
      </c>
      <c r="BO51" s="16">
        <v>125.33399999999999</v>
      </c>
      <c r="BP51" s="16">
        <v>129.096</v>
      </c>
      <c r="BQ51" s="16">
        <v>104.049</v>
      </c>
      <c r="BR51" s="16">
        <v>126.1</v>
      </c>
      <c r="BS51" s="16">
        <v>122.8295</v>
      </c>
    </row>
    <row r="52" spans="1:71" ht="12.75">
      <c r="A52" s="11" t="s">
        <v>63</v>
      </c>
      <c r="B52" s="18">
        <v>4.8</v>
      </c>
      <c r="C52" s="18">
        <v>7.4369999999999985</v>
      </c>
      <c r="D52" s="18">
        <v>6.632999999999999</v>
      </c>
      <c r="E52" s="18">
        <v>6.834</v>
      </c>
      <c r="F52" s="18">
        <v>8.04</v>
      </c>
      <c r="G52" s="18">
        <v>3.1155</v>
      </c>
      <c r="H52" s="18">
        <v>2.9144999999999994</v>
      </c>
      <c r="I52" s="18">
        <v>2.1105</v>
      </c>
      <c r="J52" s="18">
        <v>2.211</v>
      </c>
      <c r="K52" s="18">
        <v>3.417</v>
      </c>
      <c r="L52" s="18">
        <v>1.6079999999999999</v>
      </c>
      <c r="M52" s="18">
        <v>2.211</v>
      </c>
      <c r="N52" s="18">
        <v>3.3164999999999996</v>
      </c>
      <c r="O52" s="18">
        <v>1.5074999999999996</v>
      </c>
      <c r="P52" s="18">
        <v>3.417</v>
      </c>
      <c r="Q52" s="18">
        <v>2.4119999999999995</v>
      </c>
      <c r="R52" s="18">
        <v>2.01</v>
      </c>
      <c r="S52" s="18">
        <v>2.3115</v>
      </c>
      <c r="T52" s="18">
        <v>3.7184999999999993</v>
      </c>
      <c r="U52" s="18">
        <v>4.623</v>
      </c>
      <c r="V52" s="18">
        <v>3.0149999999999992</v>
      </c>
      <c r="W52" s="18">
        <v>0.5025</v>
      </c>
      <c r="X52" s="18">
        <v>2.5124999999999997</v>
      </c>
      <c r="Y52" s="18">
        <v>5.828999999999999</v>
      </c>
      <c r="Z52" s="18">
        <v>5.225999999999999</v>
      </c>
      <c r="AA52" s="18">
        <v>7.336499999999999</v>
      </c>
      <c r="AB52" s="18">
        <v>8.04</v>
      </c>
      <c r="AC52" s="18">
        <v>2.8139999999999996</v>
      </c>
      <c r="AD52" s="18">
        <v>6.231</v>
      </c>
      <c r="AE52" s="18">
        <v>1.9095</v>
      </c>
      <c r="AF52" s="18">
        <v>2.5124999999999997</v>
      </c>
      <c r="AG52" s="18">
        <v>2.9144999999999994</v>
      </c>
      <c r="AH52" s="18">
        <v>2.3115</v>
      </c>
      <c r="AI52" s="18">
        <v>3.417</v>
      </c>
      <c r="AJ52" s="18">
        <v>3.417</v>
      </c>
      <c r="AK52" s="18">
        <v>4.02</v>
      </c>
      <c r="AL52" s="18">
        <v>2.3115</v>
      </c>
      <c r="AM52" s="18">
        <v>3.9194999999999993</v>
      </c>
      <c r="AN52" s="18">
        <v>3.3164999999999996</v>
      </c>
      <c r="AO52" s="18">
        <v>1.005</v>
      </c>
      <c r="AP52" s="18">
        <v>3.1155</v>
      </c>
      <c r="AQ52" s="18">
        <v>5.7284999999999995</v>
      </c>
      <c r="AR52" s="18">
        <v>3.618</v>
      </c>
      <c r="AS52" s="18">
        <v>3.3164999999999996</v>
      </c>
      <c r="AT52" s="16">
        <v>4.4325</v>
      </c>
      <c r="AU52" s="16">
        <v>4.4325</v>
      </c>
      <c r="AV52" s="16">
        <v>3.6445</v>
      </c>
      <c r="AW52" s="16">
        <v>1.4699999999999998</v>
      </c>
      <c r="AX52" s="16">
        <v>7.448</v>
      </c>
      <c r="AY52" s="16">
        <v>9.408</v>
      </c>
      <c r="AZ52" s="16">
        <v>2.9549999999999996</v>
      </c>
      <c r="BA52" s="16">
        <v>8.918</v>
      </c>
      <c r="BB52" s="16">
        <v>10.1455</v>
      </c>
      <c r="BC52" s="16">
        <v>2.156</v>
      </c>
      <c r="BD52" s="16">
        <v>4.826499999999999</v>
      </c>
      <c r="BE52" s="16">
        <v>6.895</v>
      </c>
      <c r="BF52" s="16">
        <v>4.776</v>
      </c>
      <c r="BG52" s="16">
        <v>4.850999999999999</v>
      </c>
      <c r="BH52" s="16">
        <v>5.247</v>
      </c>
      <c r="BI52" s="16">
        <v>4.455</v>
      </c>
      <c r="BJ52" s="16">
        <v>0.693</v>
      </c>
      <c r="BK52" s="16">
        <v>4.752</v>
      </c>
      <c r="BL52" s="16">
        <v>6.633</v>
      </c>
      <c r="BM52" s="16">
        <v>8.117999999999999</v>
      </c>
      <c r="BN52" s="16">
        <v>7.226999999999999</v>
      </c>
      <c r="BO52" s="16">
        <v>6.435</v>
      </c>
      <c r="BP52" s="16">
        <v>4.356</v>
      </c>
      <c r="BQ52" s="16">
        <v>5.346</v>
      </c>
      <c r="BR52" s="16">
        <v>5.7</v>
      </c>
      <c r="BS52" s="16">
        <v>4.826499999999999</v>
      </c>
    </row>
    <row r="53" spans="1:71" ht="12.75">
      <c r="A53" s="11" t="s">
        <v>64</v>
      </c>
      <c r="B53" s="18">
        <v>21.8</v>
      </c>
      <c r="C53" s="18">
        <v>22.813499999999998</v>
      </c>
      <c r="D53" s="18">
        <v>23.4165</v>
      </c>
      <c r="E53" s="18">
        <v>21.406499999999998</v>
      </c>
      <c r="F53" s="18">
        <v>22.0095</v>
      </c>
      <c r="G53" s="18">
        <v>15.879</v>
      </c>
      <c r="H53" s="18">
        <v>10.652999999999999</v>
      </c>
      <c r="I53" s="18">
        <v>14.472</v>
      </c>
      <c r="J53" s="18">
        <v>11.859</v>
      </c>
      <c r="K53" s="18">
        <v>11.657999999999998</v>
      </c>
      <c r="L53" s="18">
        <v>8.7435</v>
      </c>
      <c r="M53" s="18">
        <v>13.868999999999998</v>
      </c>
      <c r="N53" s="18">
        <v>22.511999999999997</v>
      </c>
      <c r="O53" s="18">
        <v>12.160499999999999</v>
      </c>
      <c r="P53" s="18">
        <v>12.160499999999999</v>
      </c>
      <c r="Q53" s="18">
        <v>15.677999999999997</v>
      </c>
      <c r="R53" s="18">
        <v>12.863999999999999</v>
      </c>
      <c r="S53" s="18">
        <v>8.442</v>
      </c>
      <c r="T53" s="18">
        <v>16.783499999999997</v>
      </c>
      <c r="U53" s="18">
        <v>19.999499999999998</v>
      </c>
      <c r="V53" s="18">
        <v>19.095</v>
      </c>
      <c r="W53" s="18">
        <v>6.632999999999999</v>
      </c>
      <c r="X53" s="18">
        <v>13.265999999999998</v>
      </c>
      <c r="Y53" s="18">
        <v>16.08</v>
      </c>
      <c r="Z53" s="18">
        <v>25.124999999999996</v>
      </c>
      <c r="AA53" s="18">
        <v>18.492</v>
      </c>
      <c r="AB53" s="18">
        <v>17.889</v>
      </c>
      <c r="AC53" s="18">
        <v>10.451999999999998</v>
      </c>
      <c r="AD53" s="18">
        <v>18.894</v>
      </c>
      <c r="AE53" s="18">
        <v>8.1405</v>
      </c>
      <c r="AF53" s="18">
        <v>10.9545</v>
      </c>
      <c r="AG53" s="18">
        <v>10.9545</v>
      </c>
      <c r="AH53" s="18">
        <v>6.331499999999999</v>
      </c>
      <c r="AI53" s="18">
        <v>18.492</v>
      </c>
      <c r="AJ53" s="18">
        <v>12.964499999999997</v>
      </c>
      <c r="AK53" s="18">
        <v>14.3715</v>
      </c>
      <c r="AL53" s="18">
        <v>14.170499999999999</v>
      </c>
      <c r="AM53" s="18">
        <v>14.672999999999998</v>
      </c>
      <c r="AN53" s="18">
        <v>13.366499999999998</v>
      </c>
      <c r="AO53" s="18">
        <v>13.265999999999998</v>
      </c>
      <c r="AP53" s="18">
        <v>10.854</v>
      </c>
      <c r="AQ53" s="18">
        <v>26.330999999999996</v>
      </c>
      <c r="AR53" s="18">
        <v>15.1755</v>
      </c>
      <c r="AS53" s="18">
        <v>22.813499999999998</v>
      </c>
      <c r="AT53" s="16">
        <v>21.7685</v>
      </c>
      <c r="AU53" s="16">
        <v>21.7685</v>
      </c>
      <c r="AV53" s="16">
        <v>12.115499999999999</v>
      </c>
      <c r="AW53" s="16">
        <v>11.172</v>
      </c>
      <c r="AX53" s="16">
        <v>26.068</v>
      </c>
      <c r="AY53" s="16">
        <v>22.834</v>
      </c>
      <c r="AZ53" s="16">
        <v>14.873500000000002</v>
      </c>
      <c r="BA53" s="16">
        <v>26.362000000000002</v>
      </c>
      <c r="BB53" s="16">
        <v>33.49</v>
      </c>
      <c r="BC53" s="16">
        <v>12.641999999999998</v>
      </c>
      <c r="BD53" s="16">
        <v>19.897</v>
      </c>
      <c r="BE53" s="16">
        <v>24.1325</v>
      </c>
      <c r="BF53" s="16">
        <v>22.1885</v>
      </c>
      <c r="BG53" s="16">
        <v>14.157</v>
      </c>
      <c r="BH53" s="16">
        <v>15.642000000000001</v>
      </c>
      <c r="BI53" s="16">
        <v>13.761000000000001</v>
      </c>
      <c r="BJ53" s="16">
        <v>7.226999999999999</v>
      </c>
      <c r="BK53" s="16">
        <v>21.384</v>
      </c>
      <c r="BL53" s="16">
        <v>23.759999999999998</v>
      </c>
      <c r="BM53" s="16">
        <v>26.829</v>
      </c>
      <c r="BN53" s="16">
        <v>26.037</v>
      </c>
      <c r="BO53" s="16">
        <v>19.107</v>
      </c>
      <c r="BP53" s="16">
        <v>23.265</v>
      </c>
      <c r="BQ53" s="16">
        <v>22.176</v>
      </c>
      <c r="BR53" s="16">
        <v>21.3</v>
      </c>
      <c r="BS53" s="16">
        <v>22.458000000000002</v>
      </c>
    </row>
    <row r="54" spans="1:71" ht="12.75">
      <c r="A54" s="11" t="s">
        <v>65</v>
      </c>
      <c r="B54" s="18">
        <v>45.6</v>
      </c>
      <c r="C54" s="18">
        <v>50.651999999999994</v>
      </c>
      <c r="D54" s="18">
        <v>49.345499999999994</v>
      </c>
      <c r="E54" s="18">
        <v>50.651999999999994</v>
      </c>
      <c r="F54" s="18">
        <v>45.12449999999999</v>
      </c>
      <c r="G54" s="18">
        <v>36.581999999999994</v>
      </c>
      <c r="H54" s="18">
        <v>25.527</v>
      </c>
      <c r="I54" s="18">
        <v>42.3105</v>
      </c>
      <c r="J54" s="18">
        <v>34.571999999999996</v>
      </c>
      <c r="K54" s="18">
        <v>41.205</v>
      </c>
      <c r="L54" s="18">
        <v>26.431499999999996</v>
      </c>
      <c r="M54" s="18">
        <v>28.541999999999998</v>
      </c>
      <c r="N54" s="18">
        <v>40.199999999999996</v>
      </c>
      <c r="O54" s="18">
        <v>23.014499999999995</v>
      </c>
      <c r="P54" s="18">
        <v>35.175</v>
      </c>
      <c r="Q54" s="18">
        <v>31.255499999999994</v>
      </c>
      <c r="R54" s="18">
        <v>26.431499999999996</v>
      </c>
      <c r="S54" s="18">
        <v>21.305999999999997</v>
      </c>
      <c r="T54" s="18">
        <v>36.280499999999996</v>
      </c>
      <c r="U54" s="18">
        <v>44.9235</v>
      </c>
      <c r="V54" s="18">
        <v>50.852999999999994</v>
      </c>
      <c r="W54" s="18">
        <v>21.708</v>
      </c>
      <c r="X54" s="18">
        <v>39.596999999999994</v>
      </c>
      <c r="Y54" s="18">
        <v>41.9085</v>
      </c>
      <c r="Z54" s="18">
        <v>57.888</v>
      </c>
      <c r="AA54" s="18">
        <v>47.637</v>
      </c>
      <c r="AB54" s="18">
        <v>44.22</v>
      </c>
      <c r="AC54" s="18">
        <v>29.144999999999992</v>
      </c>
      <c r="AD54" s="18">
        <v>45.9285</v>
      </c>
      <c r="AE54" s="18">
        <v>28.944</v>
      </c>
      <c r="AF54" s="18">
        <v>35.4765</v>
      </c>
      <c r="AG54" s="18">
        <v>40.09949999999999</v>
      </c>
      <c r="AH54" s="18">
        <v>20.4015</v>
      </c>
      <c r="AI54" s="18">
        <v>43.918499999999995</v>
      </c>
      <c r="AJ54" s="18">
        <v>39.797999999999995</v>
      </c>
      <c r="AK54" s="18">
        <v>39.797999999999995</v>
      </c>
      <c r="AL54" s="18">
        <v>30.6525</v>
      </c>
      <c r="AM54" s="18">
        <v>36.6825</v>
      </c>
      <c r="AN54" s="18">
        <v>33.165</v>
      </c>
      <c r="AO54" s="18">
        <v>23.4165</v>
      </c>
      <c r="AP54" s="18">
        <v>31.858499999999996</v>
      </c>
      <c r="AQ54" s="18">
        <v>61.80749999999999</v>
      </c>
      <c r="AR54" s="18">
        <v>38.793</v>
      </c>
      <c r="AS54" s="18">
        <v>51.85799999999999</v>
      </c>
      <c r="AT54" s="16">
        <v>53.78099999999999</v>
      </c>
      <c r="AU54" s="16">
        <v>53.78099999999999</v>
      </c>
      <c r="AV54" s="16">
        <v>37.036</v>
      </c>
      <c r="AW54" s="16">
        <v>32.438</v>
      </c>
      <c r="AX54" s="16">
        <v>65.17</v>
      </c>
      <c r="AY54" s="16">
        <v>52.038</v>
      </c>
      <c r="AZ54" s="16">
        <v>29.944000000000003</v>
      </c>
      <c r="BA54" s="16">
        <v>61.152</v>
      </c>
      <c r="BB54" s="16">
        <v>66.783</v>
      </c>
      <c r="BC54" s="16">
        <v>28.811999999999998</v>
      </c>
      <c r="BD54" s="16">
        <v>40.582</v>
      </c>
      <c r="BE54" s="16">
        <v>52.894499999999994</v>
      </c>
      <c r="BF54" s="16">
        <v>56.6155</v>
      </c>
      <c r="BG54" s="16">
        <v>46.827</v>
      </c>
      <c r="BH54" s="16">
        <v>38.313</v>
      </c>
      <c r="BI54" s="16">
        <v>41.085</v>
      </c>
      <c r="BJ54" s="16">
        <v>23.661</v>
      </c>
      <c r="BK54" s="16">
        <v>52.568999999999996</v>
      </c>
      <c r="BL54" s="16">
        <v>51.083999999999996</v>
      </c>
      <c r="BM54" s="16">
        <v>62.865</v>
      </c>
      <c r="BN54" s="16">
        <v>57.717000000000006</v>
      </c>
      <c r="BO54" s="16">
        <v>56.925</v>
      </c>
      <c r="BP54" s="16">
        <v>57.123000000000005</v>
      </c>
      <c r="BQ54" s="16">
        <v>44.451</v>
      </c>
      <c r="BR54" s="16">
        <v>55.300000000000004</v>
      </c>
      <c r="BS54" s="16">
        <v>55.553999999999995</v>
      </c>
    </row>
    <row r="55" spans="1:71" ht="12.75">
      <c r="A55" s="11" t="s">
        <v>66</v>
      </c>
      <c r="B55" s="18">
        <v>1.2999999999999998</v>
      </c>
      <c r="C55" s="18">
        <v>4.120499999999999</v>
      </c>
      <c r="D55" s="18">
        <v>3.3164999999999996</v>
      </c>
      <c r="E55" s="18">
        <v>3.7184999999999993</v>
      </c>
      <c r="F55" s="18">
        <v>3.7184999999999993</v>
      </c>
      <c r="G55" s="18">
        <v>3.1155</v>
      </c>
      <c r="H55" s="18">
        <v>2.4119999999999995</v>
      </c>
      <c r="I55" s="18">
        <v>2.01</v>
      </c>
      <c r="J55" s="18">
        <v>2.1105</v>
      </c>
      <c r="K55" s="18">
        <v>1.9095</v>
      </c>
      <c r="L55" s="18">
        <v>2.1105</v>
      </c>
      <c r="M55" s="18">
        <v>3.0149999999999992</v>
      </c>
      <c r="N55" s="18">
        <v>2.4119999999999995</v>
      </c>
      <c r="O55" s="18">
        <v>0.6029999999999999</v>
      </c>
      <c r="P55" s="18">
        <v>2.211</v>
      </c>
      <c r="Q55" s="18">
        <v>1.9095</v>
      </c>
      <c r="R55" s="18">
        <v>1.2059999999999997</v>
      </c>
      <c r="S55" s="18">
        <v>1.5074999999999996</v>
      </c>
      <c r="T55" s="18">
        <v>2.9144999999999994</v>
      </c>
      <c r="U55" s="18">
        <v>3.9194999999999993</v>
      </c>
      <c r="V55" s="18">
        <v>1.7085</v>
      </c>
      <c r="W55" s="18">
        <v>2.01</v>
      </c>
      <c r="X55" s="18">
        <v>1.7085</v>
      </c>
      <c r="Y55" s="18">
        <v>3.618</v>
      </c>
      <c r="Z55" s="18">
        <v>2.6129999999999995</v>
      </c>
      <c r="AA55" s="18">
        <v>4.221</v>
      </c>
      <c r="AB55" s="18">
        <v>3.3164999999999996</v>
      </c>
      <c r="AC55" s="18">
        <v>0.40199999999999997</v>
      </c>
      <c r="AD55" s="18">
        <v>3.3164999999999996</v>
      </c>
      <c r="AE55" s="18">
        <v>1.9095</v>
      </c>
      <c r="AF55" s="18">
        <v>1.7085</v>
      </c>
      <c r="AG55" s="18">
        <v>1.4069999999999998</v>
      </c>
      <c r="AH55" s="18">
        <v>1.3064999999999998</v>
      </c>
      <c r="AI55" s="18">
        <v>1.6079999999999999</v>
      </c>
      <c r="AJ55" s="18">
        <v>1.9095</v>
      </c>
      <c r="AK55" s="18">
        <v>1.809</v>
      </c>
      <c r="AL55" s="18">
        <v>1.2059999999999997</v>
      </c>
      <c r="AM55" s="18">
        <v>2.211</v>
      </c>
      <c r="AN55" s="18">
        <v>1.2059999999999997</v>
      </c>
      <c r="AO55" s="18">
        <v>1.4069999999999998</v>
      </c>
      <c r="AP55" s="18">
        <v>1.5074999999999996</v>
      </c>
      <c r="AQ55" s="18">
        <v>2.5124999999999997</v>
      </c>
      <c r="AR55" s="18">
        <v>1.809</v>
      </c>
      <c r="AS55" s="18">
        <v>2.8139999999999996</v>
      </c>
      <c r="AT55" s="16">
        <v>3.8415</v>
      </c>
      <c r="AU55" s="16">
        <v>3.8415</v>
      </c>
      <c r="AV55" s="16">
        <v>2.364</v>
      </c>
      <c r="AW55" s="16">
        <v>1.6660000000000001</v>
      </c>
      <c r="AX55" s="16">
        <v>3.626</v>
      </c>
      <c r="AY55" s="16">
        <v>5.4879999999999995</v>
      </c>
      <c r="AZ55" s="16">
        <v>1.4774999999999998</v>
      </c>
      <c r="BA55" s="16">
        <v>5.194</v>
      </c>
      <c r="BB55" s="16">
        <v>5.319</v>
      </c>
      <c r="BC55" s="16">
        <v>1.6660000000000001</v>
      </c>
      <c r="BD55" s="16">
        <v>2.364</v>
      </c>
      <c r="BE55" s="16">
        <v>4.3340000000000005</v>
      </c>
      <c r="BF55" s="16">
        <v>2.786</v>
      </c>
      <c r="BG55" s="16">
        <v>2.178</v>
      </c>
      <c r="BH55" s="16">
        <v>3.168</v>
      </c>
      <c r="BI55" s="16">
        <v>1.683</v>
      </c>
      <c r="BJ55" s="16">
        <v>2.574</v>
      </c>
      <c r="BK55" s="16">
        <v>3.168</v>
      </c>
      <c r="BL55" s="16">
        <v>3.465</v>
      </c>
      <c r="BM55" s="16">
        <v>3.762</v>
      </c>
      <c r="BN55" s="16">
        <v>2.475</v>
      </c>
      <c r="BO55" s="16">
        <v>2.178</v>
      </c>
      <c r="BP55" s="16">
        <v>3.069</v>
      </c>
      <c r="BQ55" s="16">
        <v>5.247</v>
      </c>
      <c r="BR55" s="16">
        <v>1.6</v>
      </c>
      <c r="BS55" s="16">
        <v>3.6445</v>
      </c>
    </row>
    <row r="56" spans="1:71" ht="12.75">
      <c r="A56" s="11" t="s">
        <v>67</v>
      </c>
      <c r="B56" s="18">
        <v>27.7</v>
      </c>
      <c r="C56" s="18">
        <v>31.556999999999995</v>
      </c>
      <c r="D56" s="18">
        <v>29.546999999999997</v>
      </c>
      <c r="E56" s="18">
        <v>31.154999999999998</v>
      </c>
      <c r="F56" s="18">
        <v>29.647499999999997</v>
      </c>
      <c r="G56" s="18">
        <v>22.813499999999998</v>
      </c>
      <c r="H56" s="18">
        <v>16.3815</v>
      </c>
      <c r="I56" s="18">
        <v>24.521999999999995</v>
      </c>
      <c r="J56" s="18">
        <v>20.6025</v>
      </c>
      <c r="K56" s="18">
        <v>24.521999999999995</v>
      </c>
      <c r="L56" s="18">
        <v>16.3815</v>
      </c>
      <c r="M56" s="18">
        <v>17.386499999999998</v>
      </c>
      <c r="N56" s="18">
        <v>27.637499999999996</v>
      </c>
      <c r="O56" s="18">
        <v>15.276</v>
      </c>
      <c r="P56" s="18">
        <v>20.803499999999996</v>
      </c>
      <c r="Q56" s="18">
        <v>20.301</v>
      </c>
      <c r="R56" s="18">
        <v>19.798499999999997</v>
      </c>
      <c r="S56" s="18">
        <v>12.964499999999997</v>
      </c>
      <c r="T56" s="18">
        <v>21.909</v>
      </c>
      <c r="U56" s="18">
        <v>27.436499999999995</v>
      </c>
      <c r="V56" s="18">
        <v>35.677499999999995</v>
      </c>
      <c r="W56" s="18">
        <v>10.251</v>
      </c>
      <c r="X56" s="18">
        <v>24.421499999999995</v>
      </c>
      <c r="Y56" s="18">
        <v>25.426499999999997</v>
      </c>
      <c r="Z56" s="18">
        <v>32.0595</v>
      </c>
      <c r="AA56" s="18">
        <v>30.0495</v>
      </c>
      <c r="AB56" s="18">
        <v>25.426499999999997</v>
      </c>
      <c r="AC56" s="18">
        <v>18.994499999999995</v>
      </c>
      <c r="AD56" s="18">
        <v>24.220499999999994</v>
      </c>
      <c r="AE56" s="18">
        <v>16.1805</v>
      </c>
      <c r="AF56" s="18">
        <v>23.014499999999995</v>
      </c>
      <c r="AG56" s="18">
        <v>23.115</v>
      </c>
      <c r="AH56" s="18">
        <v>13.768499999999998</v>
      </c>
      <c r="AI56" s="18">
        <v>23.617499999999996</v>
      </c>
      <c r="AJ56" s="18">
        <v>24.823499999999996</v>
      </c>
      <c r="AK56" s="18">
        <v>24.6225</v>
      </c>
      <c r="AL56" s="18">
        <v>21.104999999999997</v>
      </c>
      <c r="AM56" s="18">
        <v>24.722999999999995</v>
      </c>
      <c r="AN56" s="18">
        <v>20.200499999999998</v>
      </c>
      <c r="AO56" s="18">
        <v>15.1755</v>
      </c>
      <c r="AP56" s="18">
        <v>17.185499999999998</v>
      </c>
      <c r="AQ56" s="18">
        <v>37.2855</v>
      </c>
      <c r="AR56" s="18">
        <v>22.2105</v>
      </c>
      <c r="AS56" s="18">
        <v>32.2605</v>
      </c>
      <c r="AT56" s="16">
        <v>32.899</v>
      </c>
      <c r="AU56" s="16">
        <v>32.899</v>
      </c>
      <c r="AV56" s="16">
        <v>23.7385</v>
      </c>
      <c r="AW56" s="16">
        <v>19.796</v>
      </c>
      <c r="AX56" s="16">
        <v>36.946</v>
      </c>
      <c r="AY56" s="16">
        <v>29.302000000000003</v>
      </c>
      <c r="AZ56" s="16">
        <v>20.094</v>
      </c>
      <c r="BA56" s="16">
        <v>32.536</v>
      </c>
      <c r="BB56" s="16">
        <v>37.3315</v>
      </c>
      <c r="BC56" s="16">
        <v>20.776</v>
      </c>
      <c r="BD56" s="16">
        <v>26.1025</v>
      </c>
      <c r="BE56" s="16">
        <v>29.353</v>
      </c>
      <c r="BF56" s="16">
        <v>34.626</v>
      </c>
      <c r="BG56" s="16">
        <v>25.146</v>
      </c>
      <c r="BH56" s="16">
        <v>23.958</v>
      </c>
      <c r="BI56" s="16">
        <v>25.541999999999998</v>
      </c>
      <c r="BJ56" s="16">
        <v>15.048</v>
      </c>
      <c r="BK56" s="16">
        <v>33.561</v>
      </c>
      <c r="BL56" s="16">
        <v>32.571</v>
      </c>
      <c r="BM56" s="16">
        <v>37.224000000000004</v>
      </c>
      <c r="BN56" s="16">
        <v>33.561</v>
      </c>
      <c r="BO56" s="16">
        <v>33.66</v>
      </c>
      <c r="BP56" s="16">
        <v>33.561</v>
      </c>
      <c r="BQ56" s="16">
        <v>24.057</v>
      </c>
      <c r="BR56" s="16">
        <v>33.6</v>
      </c>
      <c r="BS56" s="16">
        <v>36.839</v>
      </c>
    </row>
    <row r="57" spans="1:71" ht="12.75">
      <c r="A57" s="21" t="s">
        <v>68</v>
      </c>
      <c r="B57" s="18">
        <v>1.7000000000000002</v>
      </c>
      <c r="C57" s="18">
        <v>2.4119999999999995</v>
      </c>
      <c r="D57" s="18">
        <v>2.1105</v>
      </c>
      <c r="E57" s="18">
        <v>2.211</v>
      </c>
      <c r="F57" s="18">
        <v>2.4119999999999995</v>
      </c>
      <c r="G57" s="18">
        <v>1.2059999999999997</v>
      </c>
      <c r="H57" s="18">
        <v>0.5025</v>
      </c>
      <c r="I57" s="18">
        <v>1.6079999999999999</v>
      </c>
      <c r="J57" s="18">
        <v>0.30149999999999993</v>
      </c>
      <c r="K57" s="18">
        <v>1.4069999999999998</v>
      </c>
      <c r="L57" s="18">
        <v>0.5025</v>
      </c>
      <c r="M57" s="18">
        <v>0</v>
      </c>
      <c r="N57" s="18">
        <v>0.7034999999999999</v>
      </c>
      <c r="O57" s="18">
        <v>0.10049999999999999</v>
      </c>
      <c r="P57" s="18">
        <v>2.3115</v>
      </c>
      <c r="Q57" s="18">
        <v>1.2059999999999997</v>
      </c>
      <c r="R57" s="18">
        <v>0</v>
      </c>
      <c r="S57" s="18">
        <v>0.30149999999999993</v>
      </c>
      <c r="T57" s="18">
        <v>1.5074999999999996</v>
      </c>
      <c r="U57" s="18">
        <v>1.3064999999999998</v>
      </c>
      <c r="V57" s="18">
        <v>0.5025</v>
      </c>
      <c r="W57" s="18">
        <v>0.9045</v>
      </c>
      <c r="X57" s="18">
        <v>1.2059999999999997</v>
      </c>
      <c r="Y57" s="18">
        <v>1.2059999999999997</v>
      </c>
      <c r="Z57" s="18">
        <v>1.4069999999999998</v>
      </c>
      <c r="AA57" s="18">
        <v>1.9095</v>
      </c>
      <c r="AB57" s="18">
        <v>1.1055</v>
      </c>
      <c r="AC57" s="18">
        <v>2.01</v>
      </c>
      <c r="AD57" s="18">
        <v>1.809</v>
      </c>
      <c r="AE57" s="18">
        <v>0.7034999999999999</v>
      </c>
      <c r="AF57" s="18">
        <v>0</v>
      </c>
      <c r="AG57" s="18">
        <v>0</v>
      </c>
      <c r="AH57" s="18">
        <v>0.20099999999999998</v>
      </c>
      <c r="AI57" s="18">
        <v>1.005</v>
      </c>
      <c r="AJ57" s="18">
        <v>1.4069999999999998</v>
      </c>
      <c r="AK57" s="18">
        <v>1.5074999999999996</v>
      </c>
      <c r="AL57" s="18">
        <v>0</v>
      </c>
      <c r="AM57" s="18">
        <v>0.20099999999999998</v>
      </c>
      <c r="AN57" s="18">
        <v>1.1055</v>
      </c>
      <c r="AO57" s="18">
        <v>0.40199999999999997</v>
      </c>
      <c r="AP57" s="18">
        <v>0.8039999999999999</v>
      </c>
      <c r="AQ57" s="18">
        <v>1.4069999999999998</v>
      </c>
      <c r="AR57" s="18">
        <v>1.1055</v>
      </c>
      <c r="AS57" s="18">
        <v>1.005</v>
      </c>
      <c r="AT57" s="16">
        <v>2.8565</v>
      </c>
      <c r="AU57" s="16">
        <v>2.8565</v>
      </c>
      <c r="AV57" s="16">
        <v>1.2804999999999997</v>
      </c>
      <c r="AW57" s="16">
        <v>0.6859999999999999</v>
      </c>
      <c r="AX57" s="16">
        <v>0.98</v>
      </c>
      <c r="AY57" s="16">
        <v>2.156</v>
      </c>
      <c r="AZ57" s="16">
        <v>1.576</v>
      </c>
      <c r="BA57" s="16">
        <v>2.254</v>
      </c>
      <c r="BB57" s="16">
        <v>2.0685000000000002</v>
      </c>
      <c r="BC57" s="16">
        <v>1.568</v>
      </c>
      <c r="BD57" s="16">
        <v>1.4774999999999998</v>
      </c>
      <c r="BE57" s="16">
        <v>2.5609999999999995</v>
      </c>
      <c r="BF57" s="16">
        <v>0.8955</v>
      </c>
      <c r="BG57" s="16">
        <v>2.871</v>
      </c>
      <c r="BH57" s="16">
        <v>0.99</v>
      </c>
      <c r="BI57" s="16">
        <v>1.287</v>
      </c>
      <c r="BJ57" s="16">
        <v>1.188</v>
      </c>
      <c r="BK57" s="16">
        <v>0.495</v>
      </c>
      <c r="BL57" s="16">
        <v>1.782</v>
      </c>
      <c r="BM57" s="16">
        <v>1.4849999999999999</v>
      </c>
      <c r="BN57" s="16">
        <v>2.772</v>
      </c>
      <c r="BO57" s="16">
        <v>1.188</v>
      </c>
      <c r="BP57" s="16">
        <v>1.386</v>
      </c>
      <c r="BQ57" s="16">
        <v>1.188</v>
      </c>
      <c r="BR57" s="16">
        <v>2.2</v>
      </c>
      <c r="BS57" s="16">
        <v>1.2804999999999997</v>
      </c>
    </row>
    <row r="58" spans="1:71" ht="12.75">
      <c r="A58" s="21" t="s">
        <v>69</v>
      </c>
      <c r="B58" s="22">
        <f>SUM(B39:B57)</f>
        <v>2366.2000000000003</v>
      </c>
      <c r="C58" s="22">
        <f aca="true" t="shared" si="2" ref="C58:AS58">SUM(C39:C57)</f>
        <v>2268.5864999999994</v>
      </c>
      <c r="D58" s="22">
        <f>SUM(D39:D57)</f>
        <v>2262.556499999999</v>
      </c>
      <c r="E58" s="22">
        <f t="shared" si="2"/>
        <v>2281.551</v>
      </c>
      <c r="F58" s="22">
        <f t="shared" si="2"/>
        <v>2289.9929999999995</v>
      </c>
      <c r="G58" s="22">
        <f t="shared" si="2"/>
        <v>2396.2215</v>
      </c>
      <c r="H58" s="22">
        <f t="shared" si="2"/>
        <v>2233.8134999999993</v>
      </c>
      <c r="I58" s="22">
        <f t="shared" si="2"/>
        <v>2069.898</v>
      </c>
      <c r="J58" s="22">
        <f t="shared" si="2"/>
        <v>1826.0849999999996</v>
      </c>
      <c r="K58" s="22">
        <f t="shared" si="2"/>
        <v>2020.9544999999994</v>
      </c>
      <c r="L58" s="22">
        <f t="shared" si="2"/>
        <v>2053.3154999999997</v>
      </c>
      <c r="M58" s="22">
        <f t="shared" si="2"/>
        <v>1845.4814999999996</v>
      </c>
      <c r="N58" s="22">
        <f t="shared" si="2"/>
        <v>2394.0104999999994</v>
      </c>
      <c r="O58" s="22">
        <f t="shared" si="2"/>
        <v>2219.5424999999996</v>
      </c>
      <c r="P58" s="22">
        <f t="shared" si="2"/>
        <v>2067.1844999999994</v>
      </c>
      <c r="Q58" s="22">
        <f t="shared" si="2"/>
        <v>2023.5674999999994</v>
      </c>
      <c r="R58" s="22">
        <f t="shared" si="2"/>
        <v>2432.2005</v>
      </c>
      <c r="S58" s="22">
        <f t="shared" si="2"/>
        <v>1902.3645</v>
      </c>
      <c r="T58" s="22">
        <f t="shared" si="2"/>
        <v>1865.2800000000002</v>
      </c>
      <c r="U58" s="22">
        <f t="shared" si="2"/>
        <v>2167.985999999999</v>
      </c>
      <c r="V58" s="22">
        <f t="shared" si="2"/>
        <v>2344.2629999999995</v>
      </c>
      <c r="W58" s="22">
        <f t="shared" si="2"/>
        <v>1656.4409999999998</v>
      </c>
      <c r="X58" s="22">
        <f t="shared" si="2"/>
        <v>2009.3969999999995</v>
      </c>
      <c r="Y58" s="22">
        <f t="shared" si="2"/>
        <v>2242.7580000000003</v>
      </c>
      <c r="Z58" s="22">
        <f t="shared" si="2"/>
        <v>2306.274</v>
      </c>
      <c r="AA58" s="22">
        <f t="shared" si="2"/>
        <v>2245.8735</v>
      </c>
      <c r="AB58" s="22">
        <f>SUM(AB39:AB57)</f>
        <v>2241.7529999999997</v>
      </c>
      <c r="AC58" s="22">
        <f t="shared" si="2"/>
        <v>1809.3015</v>
      </c>
      <c r="AD58" s="22">
        <f t="shared" si="2"/>
        <v>2107.284</v>
      </c>
      <c r="AE58" s="22">
        <f t="shared" si="2"/>
        <v>1826.0849999999994</v>
      </c>
      <c r="AF58" s="22">
        <f t="shared" si="2"/>
        <v>1961.0565000000001</v>
      </c>
      <c r="AG58" s="22">
        <f t="shared" si="2"/>
        <v>1913.6204999999998</v>
      </c>
      <c r="AH58" s="22">
        <f t="shared" si="2"/>
        <v>1970.0009999999995</v>
      </c>
      <c r="AI58" s="22">
        <f t="shared" si="2"/>
        <v>1994.6235000000001</v>
      </c>
      <c r="AJ58" s="22">
        <f t="shared" si="2"/>
        <v>1999.1459999999997</v>
      </c>
      <c r="AK58" s="22">
        <f t="shared" si="2"/>
        <v>1984.4729999999995</v>
      </c>
      <c r="AL58" s="22">
        <f t="shared" si="2"/>
        <v>1894.5254999999995</v>
      </c>
      <c r="AM58" s="22">
        <f t="shared" si="2"/>
        <v>1961.1569999999997</v>
      </c>
      <c r="AN58" s="22">
        <f t="shared" si="2"/>
        <v>1932.6149999999996</v>
      </c>
      <c r="AO58" s="22">
        <f t="shared" si="2"/>
        <v>1791.8145000000002</v>
      </c>
      <c r="AP58" s="22">
        <f t="shared" si="2"/>
        <v>1900.5555000000004</v>
      </c>
      <c r="AQ58" s="22">
        <f t="shared" si="2"/>
        <v>2307.681</v>
      </c>
      <c r="AR58" s="22">
        <f t="shared" si="2"/>
        <v>1983.7694999999992</v>
      </c>
      <c r="AS58" s="22">
        <f t="shared" si="2"/>
        <v>2349.9914999999996</v>
      </c>
      <c r="AT58" s="16">
        <v>2330.3864999999996</v>
      </c>
      <c r="AU58" s="16">
        <v>2330.3864999999996</v>
      </c>
      <c r="AV58" s="16">
        <v>1942.5495000000003</v>
      </c>
      <c r="AW58" s="16">
        <v>1762.3944999999999</v>
      </c>
      <c r="AX58" s="16">
        <v>2307.718</v>
      </c>
      <c r="AY58" s="16">
        <v>2472.3935</v>
      </c>
      <c r="AZ58" s="16">
        <v>1972.1894999999997</v>
      </c>
      <c r="BA58" s="16">
        <v>2547.7265000000007</v>
      </c>
      <c r="BB58" s="16">
        <v>2156.2974999999997</v>
      </c>
      <c r="BC58" s="16">
        <v>1961.414</v>
      </c>
      <c r="BD58" s="16">
        <v>2393.067</v>
      </c>
      <c r="BE58" s="16">
        <v>2245.2525000000005</v>
      </c>
      <c r="BF58" s="16">
        <v>2320.1575000000003</v>
      </c>
      <c r="BG58" s="16">
        <v>2058.0825000000004</v>
      </c>
      <c r="BH58" s="16">
        <v>1964.9175</v>
      </c>
      <c r="BI58" s="16">
        <v>2093.4254999999994</v>
      </c>
      <c r="BJ58" s="16">
        <v>1624.0725000000004</v>
      </c>
      <c r="BK58" s="16">
        <v>2289.6300000000006</v>
      </c>
      <c r="BL58" s="16">
        <v>2147.1435</v>
      </c>
      <c r="BM58" s="16">
        <v>2365.0815000000007</v>
      </c>
      <c r="BN58" s="16">
        <v>2287.3725</v>
      </c>
      <c r="BO58" s="16">
        <v>2269.5375</v>
      </c>
      <c r="BP58" s="16">
        <v>2284.2195</v>
      </c>
      <c r="BQ58" s="16">
        <v>2146.9244999999996</v>
      </c>
      <c r="BR58" s="16">
        <v>2332.0824999999995</v>
      </c>
      <c r="BS58" s="16">
        <v>2313.5209999999997</v>
      </c>
    </row>
    <row r="59" spans="1:71" ht="12.75">
      <c r="A59" s="21" t="s">
        <v>70</v>
      </c>
      <c r="B59" s="15">
        <f>B58/10000</f>
        <v>0.23662000000000002</v>
      </c>
      <c r="C59" s="15">
        <f aca="true" t="shared" si="3" ref="C59:AS59">C58/10000</f>
        <v>0.22685864999999994</v>
      </c>
      <c r="D59" s="15">
        <f>D58/10000</f>
        <v>0.2262556499999999</v>
      </c>
      <c r="E59" s="15">
        <f t="shared" si="3"/>
        <v>0.2281551</v>
      </c>
      <c r="F59" s="15">
        <f t="shared" si="3"/>
        <v>0.22899929999999996</v>
      </c>
      <c r="G59" s="15">
        <f t="shared" si="3"/>
        <v>0.23962215</v>
      </c>
      <c r="H59" s="15">
        <f t="shared" si="3"/>
        <v>0.22338134999999992</v>
      </c>
      <c r="I59" s="15">
        <f t="shared" si="3"/>
        <v>0.2069898</v>
      </c>
      <c r="J59" s="15">
        <f t="shared" si="3"/>
        <v>0.18260849999999995</v>
      </c>
      <c r="K59" s="15">
        <f t="shared" si="3"/>
        <v>0.20209544999999993</v>
      </c>
      <c r="L59" s="15">
        <f t="shared" si="3"/>
        <v>0.20533154999999997</v>
      </c>
      <c r="M59" s="15">
        <f t="shared" si="3"/>
        <v>0.18454814999999997</v>
      </c>
      <c r="N59" s="15">
        <f t="shared" si="3"/>
        <v>0.23940104999999995</v>
      </c>
      <c r="O59" s="15">
        <f t="shared" si="3"/>
        <v>0.22195424999999996</v>
      </c>
      <c r="P59" s="15">
        <f t="shared" si="3"/>
        <v>0.20671844999999994</v>
      </c>
      <c r="Q59" s="15">
        <f t="shared" si="3"/>
        <v>0.20235674999999995</v>
      </c>
      <c r="R59" s="15">
        <f t="shared" si="3"/>
        <v>0.24322005</v>
      </c>
      <c r="S59" s="15">
        <f t="shared" si="3"/>
        <v>0.19023645</v>
      </c>
      <c r="T59" s="15">
        <f t="shared" si="3"/>
        <v>0.18652800000000003</v>
      </c>
      <c r="U59" s="15">
        <f t="shared" si="3"/>
        <v>0.2167985999999999</v>
      </c>
      <c r="V59" s="15">
        <f t="shared" si="3"/>
        <v>0.23442629999999995</v>
      </c>
      <c r="W59" s="15">
        <f t="shared" si="3"/>
        <v>0.1656441</v>
      </c>
      <c r="X59" s="15">
        <f t="shared" si="3"/>
        <v>0.20093969999999994</v>
      </c>
      <c r="Y59" s="15">
        <f t="shared" si="3"/>
        <v>0.22427580000000003</v>
      </c>
      <c r="Z59" s="15">
        <f t="shared" si="3"/>
        <v>0.23062739999999998</v>
      </c>
      <c r="AA59" s="15">
        <f t="shared" si="3"/>
        <v>0.22458735000000002</v>
      </c>
      <c r="AB59" s="15">
        <f>AB58/10000</f>
        <v>0.22417529999999997</v>
      </c>
      <c r="AC59" s="15">
        <f>AC58/10000</f>
        <v>0.18093015</v>
      </c>
      <c r="AD59" s="15">
        <f t="shared" si="3"/>
        <v>0.2107284</v>
      </c>
      <c r="AE59" s="15">
        <f t="shared" si="3"/>
        <v>0.18260849999999992</v>
      </c>
      <c r="AF59" s="15">
        <f t="shared" si="3"/>
        <v>0.19610565000000002</v>
      </c>
      <c r="AG59" s="15">
        <f t="shared" si="3"/>
        <v>0.19136204999999998</v>
      </c>
      <c r="AH59" s="15">
        <f>AH58/10000</f>
        <v>0.19700009999999996</v>
      </c>
      <c r="AI59" s="15">
        <f t="shared" si="3"/>
        <v>0.19946235</v>
      </c>
      <c r="AJ59" s="15">
        <f t="shared" si="3"/>
        <v>0.19991459999999997</v>
      </c>
      <c r="AK59" s="15">
        <f t="shared" si="3"/>
        <v>0.19844729999999994</v>
      </c>
      <c r="AL59" s="15">
        <f t="shared" si="3"/>
        <v>0.18945254999999994</v>
      </c>
      <c r="AM59" s="15">
        <f t="shared" si="3"/>
        <v>0.19611569999999998</v>
      </c>
      <c r="AN59" s="15">
        <f t="shared" si="3"/>
        <v>0.19326149999999995</v>
      </c>
      <c r="AO59" s="15">
        <f t="shared" si="3"/>
        <v>0.17918145000000002</v>
      </c>
      <c r="AP59" s="15">
        <f t="shared" si="3"/>
        <v>0.19005555000000005</v>
      </c>
      <c r="AQ59" s="15">
        <f t="shared" si="3"/>
        <v>0.2307681</v>
      </c>
      <c r="AR59" s="15">
        <f t="shared" si="3"/>
        <v>0.1983769499999999</v>
      </c>
      <c r="AS59" s="15">
        <f t="shared" si="3"/>
        <v>0.23499914999999996</v>
      </c>
      <c r="AT59" s="27">
        <v>0.23303864999999996</v>
      </c>
      <c r="AU59" s="27">
        <v>0.23303864999999996</v>
      </c>
      <c r="AV59" s="27">
        <v>0.19425495000000004</v>
      </c>
      <c r="AW59" s="27">
        <v>0.17623945</v>
      </c>
      <c r="AX59" s="27">
        <v>0.23077179999999997</v>
      </c>
      <c r="AY59" s="27">
        <v>0.24723935000000002</v>
      </c>
      <c r="AZ59" s="27">
        <v>0.19721894999999998</v>
      </c>
      <c r="BA59" s="27">
        <v>0.25477265000000004</v>
      </c>
      <c r="BB59" s="27">
        <v>0.21562974999999995</v>
      </c>
      <c r="BC59" s="27">
        <v>0.1961414</v>
      </c>
      <c r="BD59" s="27">
        <v>0.2393067</v>
      </c>
      <c r="BE59" s="27">
        <v>0.22452525000000004</v>
      </c>
      <c r="BF59" s="27">
        <v>0.23201575000000002</v>
      </c>
      <c r="BG59" s="27">
        <v>0.20580825000000005</v>
      </c>
      <c r="BH59" s="27">
        <v>0.19649175</v>
      </c>
      <c r="BI59" s="27">
        <v>0.20934254999999993</v>
      </c>
      <c r="BJ59" s="27">
        <v>0.16240725000000003</v>
      </c>
      <c r="BK59" s="27">
        <v>0.22896300000000006</v>
      </c>
      <c r="BL59" s="27">
        <v>0.21471435000000003</v>
      </c>
      <c r="BM59" s="27">
        <v>0.23650815000000006</v>
      </c>
      <c r="BN59" s="27">
        <v>0.22873725</v>
      </c>
      <c r="BO59" s="27">
        <v>0.22695374999999998</v>
      </c>
      <c r="BP59" s="27">
        <v>0.22842195</v>
      </c>
      <c r="BQ59" s="27">
        <v>0.21469244999999995</v>
      </c>
      <c r="BR59" s="27">
        <v>0.23320824999999995</v>
      </c>
      <c r="BS59" s="27">
        <v>0.23135209999999998</v>
      </c>
    </row>
    <row r="60" spans="1:71" ht="12.75">
      <c r="A60" s="21" t="s">
        <v>71</v>
      </c>
      <c r="B60" s="15">
        <f>B22+B59</f>
        <v>100.05694</v>
      </c>
      <c r="C60" s="15">
        <f aca="true" t="shared" si="4" ref="C60:AS60">C22+C59</f>
        <v>99.11821545</v>
      </c>
      <c r="D60" s="15">
        <f>D22+D59</f>
        <v>99.66505605</v>
      </c>
      <c r="E60" s="15">
        <f t="shared" si="4"/>
        <v>98.44469459999999</v>
      </c>
      <c r="F60" s="15">
        <f t="shared" si="4"/>
        <v>98.54607899999999</v>
      </c>
      <c r="G60" s="15">
        <f t="shared" si="4"/>
        <v>99.96501839999999</v>
      </c>
      <c r="H60" s="15">
        <f t="shared" si="4"/>
        <v>98.60683124999998</v>
      </c>
      <c r="I60" s="15">
        <f t="shared" si="4"/>
        <v>99.4753221</v>
      </c>
      <c r="J60" s="15">
        <f t="shared" si="4"/>
        <v>99.28730670000002</v>
      </c>
      <c r="K60" s="15">
        <f t="shared" si="4"/>
        <v>98.77080704999999</v>
      </c>
      <c r="L60" s="15">
        <f t="shared" si="4"/>
        <v>99.53736074999999</v>
      </c>
      <c r="M60" s="15">
        <f t="shared" si="4"/>
        <v>99.72927554999998</v>
      </c>
      <c r="N60" s="15">
        <f t="shared" si="4"/>
        <v>98.66108115000002</v>
      </c>
      <c r="O60" s="15">
        <f t="shared" si="4"/>
        <v>98.47616114999998</v>
      </c>
      <c r="P60" s="15">
        <f t="shared" si="4"/>
        <v>98.63750385</v>
      </c>
      <c r="Q60" s="15">
        <f t="shared" si="4"/>
        <v>98.45354864999999</v>
      </c>
      <c r="R60" s="15">
        <f t="shared" si="4"/>
        <v>97.59829364999997</v>
      </c>
      <c r="S60" s="15">
        <f t="shared" si="4"/>
        <v>99.26082494999999</v>
      </c>
      <c r="T60" s="15">
        <f t="shared" si="4"/>
        <v>99.89220614999999</v>
      </c>
      <c r="U60" s="15">
        <f t="shared" si="4"/>
        <v>99.36576705</v>
      </c>
      <c r="V60" s="15">
        <f t="shared" si="4"/>
        <v>98.89554764999997</v>
      </c>
      <c r="W60" s="15">
        <f t="shared" si="4"/>
        <v>98.40547949999998</v>
      </c>
      <c r="X60" s="15">
        <f t="shared" si="4"/>
        <v>96.86330699999999</v>
      </c>
      <c r="Y60" s="15">
        <f t="shared" si="4"/>
        <v>98.88572879999998</v>
      </c>
      <c r="Z60" s="15">
        <f t="shared" si="4"/>
        <v>98.2050021</v>
      </c>
      <c r="AA60" s="15">
        <f t="shared" si="4"/>
        <v>97.85108129999998</v>
      </c>
      <c r="AB60" s="15">
        <f>AB22+AB59</f>
        <v>98.04308654999998</v>
      </c>
      <c r="AC60" s="15">
        <f t="shared" si="4"/>
        <v>98.68530164999999</v>
      </c>
      <c r="AD60" s="15">
        <f t="shared" si="4"/>
        <v>98.52472274999997</v>
      </c>
      <c r="AE60" s="15">
        <f t="shared" si="4"/>
        <v>97.2980298</v>
      </c>
      <c r="AF60" s="15">
        <f t="shared" si="4"/>
        <v>95.98577115</v>
      </c>
      <c r="AG60" s="15">
        <f t="shared" si="4"/>
        <v>95.6493876</v>
      </c>
      <c r="AH60" s="15">
        <f t="shared" si="4"/>
        <v>97.9797816</v>
      </c>
      <c r="AI60" s="15">
        <f t="shared" si="4"/>
        <v>96.88885409999999</v>
      </c>
      <c r="AJ60" s="15">
        <f t="shared" si="4"/>
        <v>96.67204544999998</v>
      </c>
      <c r="AK60" s="15">
        <f t="shared" si="4"/>
        <v>99.38481179999998</v>
      </c>
      <c r="AL60" s="15">
        <f t="shared" si="4"/>
        <v>99.13530044999999</v>
      </c>
      <c r="AM60" s="15">
        <f t="shared" si="4"/>
        <v>99.00022844999998</v>
      </c>
      <c r="AN60" s="15">
        <f t="shared" si="4"/>
        <v>99.96921929999999</v>
      </c>
      <c r="AO60" s="15">
        <f t="shared" si="4"/>
        <v>100.0507449</v>
      </c>
      <c r="AP60" s="15">
        <f t="shared" si="4"/>
        <v>96.9887913</v>
      </c>
      <c r="AQ60" s="15">
        <f t="shared" si="4"/>
        <v>96.96625920000001</v>
      </c>
      <c r="AR60" s="15">
        <f t="shared" si="4"/>
        <v>96.24530234999999</v>
      </c>
      <c r="AS60" s="15">
        <f t="shared" si="4"/>
        <v>97.99963034999998</v>
      </c>
      <c r="AT60" s="27">
        <v>99.0622355</v>
      </c>
      <c r="AU60" s="27">
        <v>99.0622355</v>
      </c>
      <c r="AV60" s="27">
        <v>94.02905855</v>
      </c>
      <c r="AW60" s="27">
        <v>96.80744404999999</v>
      </c>
      <c r="AX60" s="27">
        <v>96.9943744</v>
      </c>
      <c r="AY60" s="27">
        <v>98.03104155000001</v>
      </c>
      <c r="AZ60" s="27">
        <v>98.3879191</v>
      </c>
      <c r="BA60" s="27">
        <v>96.90070665</v>
      </c>
      <c r="BB60" s="27">
        <v>98.59705545000001</v>
      </c>
      <c r="BC60" s="27">
        <v>97.66522640000001</v>
      </c>
      <c r="BD60" s="27">
        <v>97.75986209999999</v>
      </c>
      <c r="BE60" s="27">
        <v>97.71186645</v>
      </c>
      <c r="BF60" s="27">
        <v>96.9092903</v>
      </c>
      <c r="BG60" s="27">
        <v>97.41644265000001</v>
      </c>
      <c r="BH60" s="27">
        <v>98.27531655</v>
      </c>
      <c r="BI60" s="27">
        <v>96.17539845</v>
      </c>
      <c r="BJ60" s="27">
        <v>97.40913705000001</v>
      </c>
      <c r="BK60" s="27">
        <v>95.02256189999999</v>
      </c>
      <c r="BL60" s="27">
        <v>97.11962685</v>
      </c>
      <c r="BM60" s="27">
        <v>95.85494535000001</v>
      </c>
      <c r="BN60" s="27">
        <v>98.07066495</v>
      </c>
      <c r="BO60" s="27">
        <v>97.59055305000001</v>
      </c>
      <c r="BP60" s="27">
        <v>98.27659635</v>
      </c>
      <c r="BQ60" s="27">
        <v>99.22817625</v>
      </c>
      <c r="BR60" s="27">
        <v>97.49880825000001</v>
      </c>
      <c r="BS60" s="27">
        <v>97.51496574999999</v>
      </c>
    </row>
    <row r="61" spans="1:71" ht="12.75">
      <c r="A61" s="21" t="s">
        <v>72</v>
      </c>
      <c r="B61" s="15">
        <f>B22+B86</f>
        <v>100.11946142900648</v>
      </c>
      <c r="C61" s="15">
        <f aca="true" t="shared" si="5" ref="C61:AS61">C22+C86</f>
        <v>99.17781334171185</v>
      </c>
      <c r="D61" s="15">
        <f>D22+D86</f>
        <v>99.72449664801408</v>
      </c>
      <c r="E61" s="15">
        <f t="shared" si="5"/>
        <v>98.50414354828989</v>
      </c>
      <c r="F61" s="15">
        <f t="shared" si="5"/>
        <v>98.60591700711348</v>
      </c>
      <c r="G61" s="15">
        <f t="shared" si="5"/>
        <v>100.03901359418549</v>
      </c>
      <c r="H61" s="15">
        <f t="shared" si="5"/>
        <v>98.67639848500536</v>
      </c>
      <c r="I61" s="15">
        <f t="shared" si="5"/>
        <v>99.53965064704306</v>
      </c>
      <c r="J61" s="15">
        <f t="shared" si="5"/>
        <v>99.34130883216298</v>
      </c>
      <c r="K61" s="15">
        <f t="shared" si="5"/>
        <v>98.83337361639308</v>
      </c>
      <c r="L61" s="15">
        <f t="shared" si="5"/>
        <v>99.60456294216918</v>
      </c>
      <c r="M61" s="15">
        <f t="shared" si="5"/>
        <v>99.78176779232098</v>
      </c>
      <c r="N61" s="15">
        <f t="shared" si="5"/>
        <v>98.7339263992247</v>
      </c>
      <c r="O61" s="15">
        <f t="shared" si="5"/>
        <v>98.54921911598305</v>
      </c>
      <c r="P61" s="15">
        <f t="shared" si="5"/>
        <v>98.7030779242997</v>
      </c>
      <c r="Q61" s="15">
        <f t="shared" si="5"/>
        <v>98.51622288701982</v>
      </c>
      <c r="R61" s="15">
        <f t="shared" si="5"/>
        <v>97.68092772148924</v>
      </c>
      <c r="S61" s="15">
        <f t="shared" si="5"/>
        <v>99.32521660507264</v>
      </c>
      <c r="T61" s="15">
        <f t="shared" si="5"/>
        <v>99.94249257262248</v>
      </c>
      <c r="U61" s="15">
        <f t="shared" si="5"/>
        <v>99.425886352932</v>
      </c>
      <c r="V61" s="15">
        <f t="shared" si="5"/>
        <v>98.95719563468693</v>
      </c>
      <c r="W61" s="15">
        <f t="shared" si="5"/>
        <v>98.45045373825145</v>
      </c>
      <c r="X61" s="15">
        <f t="shared" si="5"/>
        <v>96.92472288728446</v>
      </c>
      <c r="Y61" s="15">
        <f t="shared" si="5"/>
        <v>98.94465144141651</v>
      </c>
      <c r="Z61" s="15">
        <f t="shared" si="5"/>
        <v>98.26667874063467</v>
      </c>
      <c r="AA61" s="15">
        <f t="shared" si="5"/>
        <v>97.90982537781217</v>
      </c>
      <c r="AB61" s="15">
        <f>AB22+AB86</f>
        <v>98.10184680673055</v>
      </c>
      <c r="AC61" s="15">
        <f t="shared" si="5"/>
        <v>98.73948723370577</v>
      </c>
      <c r="AD61" s="15">
        <f t="shared" si="5"/>
        <v>98.575069965033</v>
      </c>
      <c r="AE61" s="15">
        <f t="shared" si="5"/>
        <v>97.35863902740165</v>
      </c>
      <c r="AF61" s="15">
        <f t="shared" si="5"/>
        <v>96.04156392170287</v>
      </c>
      <c r="AG61" s="15">
        <f t="shared" si="5"/>
        <v>95.70398883613242</v>
      </c>
      <c r="AH61" s="15">
        <f t="shared" si="5"/>
        <v>98.04330361775155</v>
      </c>
      <c r="AI61" s="15">
        <f t="shared" si="5"/>
        <v>96.94149250466829</v>
      </c>
      <c r="AJ61" s="15">
        <f t="shared" si="5"/>
        <v>96.72477649975708</v>
      </c>
      <c r="AK61" s="15">
        <f t="shared" si="5"/>
        <v>99.43980936406358</v>
      </c>
      <c r="AL61" s="15">
        <f t="shared" si="5"/>
        <v>99.18747499806476</v>
      </c>
      <c r="AM61" s="15">
        <f t="shared" si="5"/>
        <v>99.05492571906306</v>
      </c>
      <c r="AN61" s="15">
        <f t="shared" si="5"/>
        <v>100.02618948173243</v>
      </c>
      <c r="AO61" s="15">
        <f t="shared" si="5"/>
        <v>100.10666264428765</v>
      </c>
      <c r="AP61" s="15">
        <f t="shared" si="5"/>
        <v>97.0403543226867</v>
      </c>
      <c r="AQ61" s="15">
        <f t="shared" si="5"/>
        <v>97.02392636593562</v>
      </c>
      <c r="AR61" s="15">
        <f t="shared" si="5"/>
        <v>96.29743734265473</v>
      </c>
      <c r="AS61" s="15">
        <f t="shared" si="5"/>
        <v>98.06094396574257</v>
      </c>
      <c r="AT61" s="27">
        <v>99.1240847118093</v>
      </c>
      <c r="AU61" s="27">
        <v>99.1240847118093</v>
      </c>
      <c r="AV61" s="27">
        <v>94.08579115845373</v>
      </c>
      <c r="AW61" s="27">
        <v>96.85924725263236</v>
      </c>
      <c r="AX61" s="27">
        <v>97.05002782103911</v>
      </c>
      <c r="AY61" s="27">
        <v>98.08539841552245</v>
      </c>
      <c r="AZ61" s="27">
        <v>98.44437807534754</v>
      </c>
      <c r="BA61" s="27">
        <v>96.95623972879004</v>
      </c>
      <c r="BB61" s="27">
        <v>98.64698433168616</v>
      </c>
      <c r="BC61" s="27">
        <v>97.7227176938052</v>
      </c>
      <c r="BD61" s="27">
        <v>97.81966316179741</v>
      </c>
      <c r="BE61" s="27">
        <v>97.76577012991123</v>
      </c>
      <c r="BF61" s="27">
        <v>96.96956961675053</v>
      </c>
      <c r="BG61" s="27">
        <v>97.47008061960045</v>
      </c>
      <c r="BH61" s="27">
        <v>98.32722390282795</v>
      </c>
      <c r="BI61" s="27">
        <v>96.23005494813566</v>
      </c>
      <c r="BJ61" s="27">
        <v>97.4526931202287</v>
      </c>
      <c r="BK61" s="27">
        <v>95.08410674191764</v>
      </c>
      <c r="BL61" s="27">
        <v>97.17696834115958</v>
      </c>
      <c r="BM61" s="27">
        <v>95.91147472508372</v>
      </c>
      <c r="BN61" s="27">
        <v>98.13100695611222</v>
      </c>
      <c r="BO61" s="27">
        <v>97.65008996359313</v>
      </c>
      <c r="BP61" s="27">
        <v>98.33660386947118</v>
      </c>
      <c r="BQ61" s="27">
        <v>99.27898488766485</v>
      </c>
      <c r="BR61" s="27">
        <v>97.5591684875759</v>
      </c>
      <c r="BS61" s="27">
        <v>97.57465787484041</v>
      </c>
    </row>
    <row r="62" spans="1:71" ht="12.75">
      <c r="A62" s="21" t="s">
        <v>73</v>
      </c>
      <c r="B62" s="15">
        <f>B61+B23</f>
        <v>100.11946142900648</v>
      </c>
      <c r="C62" s="15">
        <f aca="true" t="shared" si="6" ref="C62:AS62">C61+C23</f>
        <v>99.17781334171185</v>
      </c>
      <c r="D62" s="15">
        <f>D61+D23</f>
        <v>99.72449664801408</v>
      </c>
      <c r="E62" s="15">
        <f t="shared" si="6"/>
        <v>98.50414354828989</v>
      </c>
      <c r="F62" s="15">
        <f t="shared" si="6"/>
        <v>98.60591700711348</v>
      </c>
      <c r="G62" s="15">
        <f t="shared" si="6"/>
        <v>100.03901359418549</v>
      </c>
      <c r="H62" s="15">
        <f t="shared" si="6"/>
        <v>98.67639848500536</v>
      </c>
      <c r="I62" s="15">
        <f t="shared" si="6"/>
        <v>99.53965064704306</v>
      </c>
      <c r="J62" s="15">
        <f t="shared" si="6"/>
        <v>99.34130883216298</v>
      </c>
      <c r="K62" s="15">
        <f t="shared" si="6"/>
        <v>98.83337361639308</v>
      </c>
      <c r="L62" s="15">
        <f t="shared" si="6"/>
        <v>99.60456294216918</v>
      </c>
      <c r="M62" s="15">
        <f t="shared" si="6"/>
        <v>99.78176779232098</v>
      </c>
      <c r="N62" s="15">
        <f t="shared" si="6"/>
        <v>98.7339263992247</v>
      </c>
      <c r="O62" s="15">
        <f t="shared" si="6"/>
        <v>98.54921911598305</v>
      </c>
      <c r="P62" s="15">
        <f t="shared" si="6"/>
        <v>98.7030779242997</v>
      </c>
      <c r="Q62" s="15">
        <f t="shared" si="6"/>
        <v>98.51622288701982</v>
      </c>
      <c r="R62" s="15">
        <f t="shared" si="6"/>
        <v>97.68092772148924</v>
      </c>
      <c r="S62" s="15">
        <f t="shared" si="6"/>
        <v>99.32521660507264</v>
      </c>
      <c r="T62" s="15">
        <f t="shared" si="6"/>
        <v>99.94249257262248</v>
      </c>
      <c r="U62" s="15">
        <f t="shared" si="6"/>
        <v>99.425886352932</v>
      </c>
      <c r="V62" s="15">
        <f t="shared" si="6"/>
        <v>98.95719563468693</v>
      </c>
      <c r="W62" s="15">
        <f t="shared" si="6"/>
        <v>98.45045373825145</v>
      </c>
      <c r="X62" s="15">
        <f t="shared" si="6"/>
        <v>96.92472288728446</v>
      </c>
      <c r="Y62" s="15">
        <f t="shared" si="6"/>
        <v>98.94465144141651</v>
      </c>
      <c r="Z62" s="15">
        <f t="shared" si="6"/>
        <v>98.26667874063467</v>
      </c>
      <c r="AA62" s="15">
        <f t="shared" si="6"/>
        <v>97.90982537781217</v>
      </c>
      <c r="AB62" s="15">
        <f>AB61+AB23</f>
        <v>98.10184680673055</v>
      </c>
      <c r="AC62" s="15">
        <f t="shared" si="6"/>
        <v>98.73948723370577</v>
      </c>
      <c r="AD62" s="15">
        <f t="shared" si="6"/>
        <v>98.575069965033</v>
      </c>
      <c r="AE62" s="15">
        <f t="shared" si="6"/>
        <v>97.35863902740165</v>
      </c>
      <c r="AF62" s="15">
        <f t="shared" si="6"/>
        <v>96.04156392170287</v>
      </c>
      <c r="AG62" s="15">
        <f t="shared" si="6"/>
        <v>95.70398883613242</v>
      </c>
      <c r="AH62" s="15">
        <f t="shared" si="6"/>
        <v>98.04330361775155</v>
      </c>
      <c r="AI62" s="15">
        <f t="shared" si="6"/>
        <v>96.94149250466829</v>
      </c>
      <c r="AJ62" s="15">
        <f t="shared" si="6"/>
        <v>96.72477649975708</v>
      </c>
      <c r="AK62" s="15">
        <f t="shared" si="6"/>
        <v>99.43980936406358</v>
      </c>
      <c r="AL62" s="15">
        <f t="shared" si="6"/>
        <v>99.18747499806476</v>
      </c>
      <c r="AM62" s="15">
        <f t="shared" si="6"/>
        <v>99.05492571906306</v>
      </c>
      <c r="AN62" s="15">
        <f t="shared" si="6"/>
        <v>100.02618948173243</v>
      </c>
      <c r="AO62" s="15">
        <f t="shared" si="6"/>
        <v>100.10666264428765</v>
      </c>
      <c r="AP62" s="15">
        <f t="shared" si="6"/>
        <v>97.0403543226867</v>
      </c>
      <c r="AQ62" s="15">
        <f t="shared" si="6"/>
        <v>97.02392636593562</v>
      </c>
      <c r="AR62" s="15">
        <f t="shared" si="6"/>
        <v>96.29743734265473</v>
      </c>
      <c r="AS62" s="15">
        <f t="shared" si="6"/>
        <v>98.06094396574257</v>
      </c>
      <c r="AT62" s="27">
        <v>99.67964026736497</v>
      </c>
      <c r="AU62" s="27">
        <v>99.67964026736497</v>
      </c>
      <c r="AV62" s="27">
        <v>99.70153292276933</v>
      </c>
      <c r="AW62" s="27">
        <v>99.78108801231129</v>
      </c>
      <c r="AX62" s="27">
        <v>99.19412672001515</v>
      </c>
      <c r="AY62" s="27">
        <v>99.08141435177768</v>
      </c>
      <c r="AZ62" s="27">
        <v>99.19293200525574</v>
      </c>
      <c r="BA62" s="27">
        <v>99.54952331087951</v>
      </c>
      <c r="BB62" s="27">
        <v>99.73015647868831</v>
      </c>
      <c r="BC62" s="27">
        <v>99.77315629029631</v>
      </c>
      <c r="BD62" s="27">
        <v>99.60397688728763</v>
      </c>
      <c r="BE62" s="27">
        <v>99.96986592998107</v>
      </c>
      <c r="BF62" s="27">
        <v>99.48094359309262</v>
      </c>
      <c r="BG62" s="27">
        <v>99.43948452324011</v>
      </c>
      <c r="BH62" s="27">
        <v>99.79995117555504</v>
      </c>
      <c r="BI62" s="27">
        <v>99.19716244220118</v>
      </c>
      <c r="BJ62" s="27">
        <v>99.2508582578431</v>
      </c>
      <c r="BK62" s="27">
        <v>99.81883838904896</v>
      </c>
      <c r="BL62" s="27">
        <v>99.98457803738542</v>
      </c>
      <c r="BM62" s="27">
        <v>99.71996221148194</v>
      </c>
      <c r="BN62" s="27">
        <v>99.73676553861517</v>
      </c>
      <c r="BO62" s="27">
        <v>99.04869136219453</v>
      </c>
      <c r="BP62" s="27">
        <v>99.3779315622794</v>
      </c>
      <c r="BQ62" s="27">
        <v>100.22168359376509</v>
      </c>
      <c r="BR62" s="27">
        <v>99.50997425517524</v>
      </c>
      <c r="BS62" s="27">
        <v>99.52546364243975</v>
      </c>
    </row>
    <row r="63" spans="1:71" ht="12.75">
      <c r="A63" s="21" t="s">
        <v>74</v>
      </c>
      <c r="B63" s="15">
        <f>B14*0.111+B62</f>
        <v>101.71397420900648</v>
      </c>
      <c r="C63" s="15">
        <f aca="true" t="shared" si="7" ref="C63:AS63">C14*0.111+C62</f>
        <v>100.66828742566186</v>
      </c>
      <c r="D63" s="15">
        <f>D14*0.111+D62</f>
        <v>101.22757421586408</v>
      </c>
      <c r="E63" s="15">
        <f t="shared" si="7"/>
        <v>99.98862601318989</v>
      </c>
      <c r="F63" s="15">
        <f t="shared" si="7"/>
        <v>100.08566061561348</v>
      </c>
      <c r="G63" s="15">
        <f t="shared" si="7"/>
        <v>101.3421444422355</v>
      </c>
      <c r="H63" s="15">
        <f t="shared" si="7"/>
        <v>99.89731999135536</v>
      </c>
      <c r="I63" s="15">
        <f t="shared" si="7"/>
        <v>100.87812546574305</v>
      </c>
      <c r="J63" s="15">
        <f t="shared" si="7"/>
        <v>100.43615422416298</v>
      </c>
      <c r="K63" s="15">
        <f t="shared" si="7"/>
        <v>100.10784263829308</v>
      </c>
      <c r="L63" s="15">
        <f t="shared" si="7"/>
        <v>100.79435948796919</v>
      </c>
      <c r="M63" s="15">
        <f t="shared" si="7"/>
        <v>100.88028892157098</v>
      </c>
      <c r="N63" s="15">
        <f t="shared" si="7"/>
        <v>100.1760748571747</v>
      </c>
      <c r="O63" s="15">
        <f t="shared" si="7"/>
        <v>99.80338178123304</v>
      </c>
      <c r="P63" s="15">
        <f t="shared" si="7"/>
        <v>99.91064071939971</v>
      </c>
      <c r="Q63" s="15">
        <f t="shared" si="7"/>
        <v>99.72021815321982</v>
      </c>
      <c r="R63" s="15">
        <f t="shared" si="7"/>
        <v>98.94200121898925</v>
      </c>
      <c r="S63" s="15">
        <f t="shared" si="7"/>
        <v>100.53625322287265</v>
      </c>
      <c r="T63" s="15">
        <f t="shared" si="7"/>
        <v>101.09372901712248</v>
      </c>
      <c r="U63" s="15">
        <f t="shared" si="7"/>
        <v>100.849079385282</v>
      </c>
      <c r="V63" s="15">
        <f t="shared" si="7"/>
        <v>100.51444654163693</v>
      </c>
      <c r="W63" s="15">
        <f t="shared" si="7"/>
        <v>99.68877559350146</v>
      </c>
      <c r="X63" s="15">
        <f t="shared" si="7"/>
        <v>98.25880801673446</v>
      </c>
      <c r="Y63" s="15">
        <f t="shared" si="7"/>
        <v>100.35186979776651</v>
      </c>
      <c r="Z63" s="15">
        <f t="shared" si="7"/>
        <v>99.72723600468467</v>
      </c>
      <c r="AA63" s="15">
        <f t="shared" si="7"/>
        <v>99.29774137251216</v>
      </c>
      <c r="AB63" s="15">
        <f>AB14*0.111+AB62</f>
        <v>99.47944842613055</v>
      </c>
      <c r="AC63" s="15">
        <f t="shared" si="7"/>
        <v>100.00024726165577</v>
      </c>
      <c r="AD63" s="15">
        <f t="shared" si="7"/>
        <v>99.692915766933</v>
      </c>
      <c r="AE63" s="15">
        <f t="shared" si="7"/>
        <v>98.53866112410165</v>
      </c>
      <c r="AF63" s="15">
        <f t="shared" si="7"/>
        <v>97.30436875280287</v>
      </c>
      <c r="AG63" s="15">
        <f t="shared" si="7"/>
        <v>96.94347755668242</v>
      </c>
      <c r="AH63" s="15">
        <f t="shared" si="7"/>
        <v>99.25413385880155</v>
      </c>
      <c r="AI63" s="15">
        <f t="shared" si="7"/>
        <v>98.1137537200183</v>
      </c>
      <c r="AJ63" s="15">
        <f t="shared" si="7"/>
        <v>97.88939061985708</v>
      </c>
      <c r="AK63" s="15">
        <f t="shared" si="7"/>
        <v>100.70566410886357</v>
      </c>
      <c r="AL63" s="15">
        <f t="shared" si="7"/>
        <v>100.41972714576475</v>
      </c>
      <c r="AM63" s="15">
        <f t="shared" si="7"/>
        <v>100.38359150661306</v>
      </c>
      <c r="AN63" s="15">
        <f t="shared" si="7"/>
        <v>101.30130552263243</v>
      </c>
      <c r="AO63" s="15">
        <f t="shared" si="7"/>
        <v>101.30244076918765</v>
      </c>
      <c r="AP63" s="15">
        <f t="shared" si="7"/>
        <v>98.2465963065867</v>
      </c>
      <c r="AQ63" s="15">
        <f t="shared" si="7"/>
        <v>98.34193976653562</v>
      </c>
      <c r="AR63" s="15">
        <f t="shared" si="7"/>
        <v>97.61170249525473</v>
      </c>
      <c r="AS63" s="15">
        <f t="shared" si="7"/>
        <v>99.57435041104257</v>
      </c>
      <c r="AT63" s="27">
        <v>101.19777860936497</v>
      </c>
      <c r="AU63" s="27">
        <v>101.19777860936497</v>
      </c>
      <c r="AV63" s="27">
        <v>101.13649903691933</v>
      </c>
      <c r="AW63" s="27">
        <v>101.03085925671128</v>
      </c>
      <c r="AX63" s="27">
        <v>100.48748067141514</v>
      </c>
      <c r="AY63" s="27">
        <v>100.40080370837768</v>
      </c>
      <c r="AZ63" s="27">
        <v>100.44751942310575</v>
      </c>
      <c r="BA63" s="27">
        <v>100.58386011647951</v>
      </c>
      <c r="BB63" s="27">
        <v>100.63891510483832</v>
      </c>
      <c r="BC63" s="27">
        <v>101.06336106069631</v>
      </c>
      <c r="BD63" s="27">
        <v>100.86810050383762</v>
      </c>
      <c r="BE63" s="27">
        <v>101.15831660633107</v>
      </c>
      <c r="BF63" s="27">
        <v>100.90822101474262</v>
      </c>
      <c r="BG63" s="27">
        <v>100.67065472064012</v>
      </c>
      <c r="BH63" s="27">
        <v>101.05060047435504</v>
      </c>
      <c r="BI63" s="27">
        <v>100.45943370740117</v>
      </c>
      <c r="BJ63" s="27">
        <v>100.4634647375431</v>
      </c>
      <c r="BK63" s="27">
        <v>101.28076989414896</v>
      </c>
      <c r="BL63" s="27">
        <v>101.43819746288541</v>
      </c>
      <c r="BM63" s="27">
        <v>101.07207514508194</v>
      </c>
      <c r="BN63" s="27">
        <v>101.23345744851517</v>
      </c>
      <c r="BO63" s="27">
        <v>100.50098221759453</v>
      </c>
      <c r="BP63" s="27">
        <v>100.8434399868794</v>
      </c>
      <c r="BQ63" s="27">
        <v>101.38048133606509</v>
      </c>
      <c r="BR63" s="27">
        <v>100.97940557517524</v>
      </c>
      <c r="BS63" s="27">
        <v>101.02812780188975</v>
      </c>
    </row>
    <row r="64" spans="3:45" ht="12.75">
      <c r="C64" s="11"/>
      <c r="D64" s="11"/>
      <c r="E64" s="11"/>
      <c r="F64" s="11"/>
      <c r="G64" s="11"/>
      <c r="H64" s="11"/>
      <c r="I64" s="11"/>
      <c r="J64" s="11"/>
      <c r="K64" s="11"/>
      <c r="L64" s="11"/>
      <c r="M64" s="11"/>
      <c r="N64" s="11"/>
      <c r="O64" s="11"/>
      <c r="P64" s="11"/>
      <c r="Q64" s="11"/>
      <c r="R64" s="11"/>
      <c r="S64" s="11"/>
      <c r="T64" s="11"/>
      <c r="U64" s="23"/>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row>
    <row r="65" spans="3:45" ht="12.75">
      <c r="C65" s="11"/>
      <c r="D65" s="11"/>
      <c r="E65" s="11"/>
      <c r="F65" s="11"/>
      <c r="G65" s="11"/>
      <c r="H65" s="11"/>
      <c r="I65" s="11"/>
      <c r="J65" s="11"/>
      <c r="K65" s="11"/>
      <c r="L65" s="11"/>
      <c r="M65" s="11"/>
      <c r="N65" s="11"/>
      <c r="O65" s="11"/>
      <c r="P65" s="11"/>
      <c r="Q65" s="11"/>
      <c r="R65" s="11"/>
      <c r="S65" s="11"/>
      <c r="T65" s="11"/>
      <c r="U65" s="23"/>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row>
    <row r="66" spans="1:71" ht="12.75">
      <c r="A66" s="24" t="s">
        <v>75</v>
      </c>
      <c r="B66" s="20">
        <f>B39*((58.71+16)/58.71)</f>
        <v>99.76603645034916</v>
      </c>
      <c r="C66" s="20">
        <f aca="true" t="shared" si="8" ref="C66:AS66">C39*((58.71+16)/58.71)</f>
        <v>16.241885283597345</v>
      </c>
      <c r="D66" s="20">
        <f>D39*((58.71+16)/58.71)</f>
        <v>20.462217680122635</v>
      </c>
      <c r="E66" s="20">
        <f t="shared" si="8"/>
        <v>19.311217935615737</v>
      </c>
      <c r="F66" s="20">
        <f t="shared" si="8"/>
        <v>20.33432881962187</v>
      </c>
      <c r="G66" s="20">
        <f t="shared" si="8"/>
        <v>296.44637864077663</v>
      </c>
      <c r="H66" s="20">
        <f t="shared" si="8"/>
        <v>248.36016709248847</v>
      </c>
      <c r="I66" s="20">
        <f t="shared" si="8"/>
        <v>127.12152733776186</v>
      </c>
      <c r="J66" s="20">
        <f t="shared" si="8"/>
        <v>158.45429816044967</v>
      </c>
      <c r="K66" s="20">
        <f t="shared" si="8"/>
        <v>132.49285947879406</v>
      </c>
      <c r="L66" s="20">
        <f t="shared" si="8"/>
        <v>353.86847700562083</v>
      </c>
      <c r="M66" s="20">
        <f t="shared" si="8"/>
        <v>160.62840878896267</v>
      </c>
      <c r="N66" s="20">
        <f t="shared" si="8"/>
        <v>117.01830735820133</v>
      </c>
      <c r="O66" s="20">
        <f t="shared" si="8"/>
        <v>323.68670592743996</v>
      </c>
      <c r="P66" s="20">
        <f t="shared" si="8"/>
        <v>222.52661727133366</v>
      </c>
      <c r="Q66" s="20">
        <f t="shared" si="8"/>
        <v>179.68384900357688</v>
      </c>
      <c r="R66" s="20">
        <f t="shared" si="8"/>
        <v>383.79447036280015</v>
      </c>
      <c r="S66" s="20">
        <f t="shared" si="8"/>
        <v>314.9902634133878</v>
      </c>
      <c r="T66" s="20">
        <f t="shared" si="8"/>
        <v>95.7887565150741</v>
      </c>
      <c r="U66" s="20">
        <f t="shared" si="8"/>
        <v>80.18631553398058</v>
      </c>
      <c r="V66" s="20">
        <f t="shared" si="8"/>
        <v>129.42352682677566</v>
      </c>
      <c r="W66" s="20">
        <f t="shared" si="8"/>
        <v>208.84250919775167</v>
      </c>
      <c r="X66" s="20">
        <f t="shared" si="8"/>
        <v>135.9458587123148</v>
      </c>
      <c r="Y66" s="20">
        <f t="shared" si="8"/>
        <v>32.61165942769546</v>
      </c>
      <c r="Z66" s="20">
        <f t="shared" si="8"/>
        <v>61.13087531936638</v>
      </c>
      <c r="AA66" s="20">
        <f t="shared" si="8"/>
        <v>34.27421461420541</v>
      </c>
      <c r="AB66" s="20">
        <f>AB39*((58.71+16)/58.71)</f>
        <v>35.29732549821154</v>
      </c>
      <c r="AC66" s="20">
        <f t="shared" si="8"/>
        <v>164.97663004598874</v>
      </c>
      <c r="AD66" s="20">
        <f t="shared" si="8"/>
        <v>119.0645291262136</v>
      </c>
      <c r="AE66" s="20">
        <f t="shared" si="8"/>
        <v>284.2969368932039</v>
      </c>
      <c r="AF66" s="20">
        <f t="shared" si="8"/>
        <v>210.37717552376085</v>
      </c>
      <c r="AG66" s="20">
        <f t="shared" si="8"/>
        <v>203.3432881962187</v>
      </c>
      <c r="AH66" s="20">
        <f t="shared" si="8"/>
        <v>218.8178403168114</v>
      </c>
      <c r="AI66" s="20">
        <f t="shared" si="8"/>
        <v>96.68397853857944</v>
      </c>
      <c r="AJ66" s="20">
        <f t="shared" si="8"/>
        <v>92.20786842105264</v>
      </c>
      <c r="AK66" s="20">
        <f t="shared" si="8"/>
        <v>139.01519136433313</v>
      </c>
      <c r="AL66" s="20">
        <f t="shared" si="8"/>
        <v>98.21864486458864</v>
      </c>
      <c r="AM66" s="20">
        <f t="shared" si="8"/>
        <v>124.94741670924883</v>
      </c>
      <c r="AN66" s="20">
        <f t="shared" si="8"/>
        <v>133.00441492079713</v>
      </c>
      <c r="AO66" s="20">
        <f t="shared" si="8"/>
        <v>195.79784542667346</v>
      </c>
      <c r="AP66" s="20">
        <f t="shared" si="8"/>
        <v>206.15684312723553</v>
      </c>
      <c r="AQ66" s="20">
        <f t="shared" si="8"/>
        <v>49.74876673479816</v>
      </c>
      <c r="AR66" s="20">
        <f t="shared" si="8"/>
        <v>169.96429560551863</v>
      </c>
      <c r="AS66" s="20">
        <f t="shared" si="8"/>
        <v>127.88886050076647</v>
      </c>
      <c r="AT66" s="30">
        <v>138.75559606540625</v>
      </c>
      <c r="AU66" s="30">
        <v>138.75559606540625</v>
      </c>
      <c r="AV66" s="30">
        <v>106.54223726792709</v>
      </c>
      <c r="AW66" s="30">
        <v>184.06833725089422</v>
      </c>
      <c r="AX66" s="30">
        <v>55.12073513881793</v>
      </c>
      <c r="AY66" s="30">
        <v>24.816801567024356</v>
      </c>
      <c r="AZ66" s="30">
        <v>191.27465184806675</v>
      </c>
      <c r="BA66" s="30">
        <v>78.93987634133879</v>
      </c>
      <c r="BB66" s="30">
        <v>67.81100042582183</v>
      </c>
      <c r="BC66" s="30">
        <v>190.6778371657299</v>
      </c>
      <c r="BD66" s="30">
        <v>134.11787514903764</v>
      </c>
      <c r="BE66" s="30">
        <v>77.71316130131153</v>
      </c>
      <c r="BF66" s="30">
        <v>52.925627831715204</v>
      </c>
      <c r="BG66" s="30">
        <v>103.5556188042923</v>
      </c>
      <c r="BH66" s="30">
        <v>119.9330281042412</v>
      </c>
      <c r="BI66" s="30">
        <v>116.2796060296372</v>
      </c>
      <c r="BJ66" s="30">
        <v>210.89063975472664</v>
      </c>
      <c r="BK66" s="30">
        <v>67.65129841594276</v>
      </c>
      <c r="BL66" s="30">
        <v>88.56399029126213</v>
      </c>
      <c r="BM66" s="30">
        <v>46.864586612161474</v>
      </c>
      <c r="BN66" s="30">
        <v>64.12385641287685</v>
      </c>
      <c r="BO66" s="30">
        <v>73.95030199284619</v>
      </c>
      <c r="BP66" s="30">
        <v>74.7061824220746</v>
      </c>
      <c r="BQ66" s="30">
        <v>123.58645017884518</v>
      </c>
      <c r="BR66" s="30">
        <v>69.47991824220746</v>
      </c>
      <c r="BS66" s="30">
        <v>65.93084329756431</v>
      </c>
    </row>
    <row r="67" spans="1:71" ht="12.75">
      <c r="A67" s="21" t="s">
        <v>76</v>
      </c>
      <c r="B67" s="20">
        <f>B40*((51.996*2+16*3)/(51.996*2))</f>
        <v>85.35591968612971</v>
      </c>
      <c r="C67" s="20">
        <f aca="true" t="shared" si="9" ref="C67:AS67">C40*((51.996*2+16*3)/(51.996*2))</f>
        <v>99.59018855296561</v>
      </c>
      <c r="D67" s="20">
        <f>D40*((51.996*2+16*3)/(51.996*2))</f>
        <v>99.88396492037847</v>
      </c>
      <c r="E67" s="20">
        <f t="shared" si="9"/>
        <v>101.49973494114931</v>
      </c>
      <c r="F67" s="20">
        <f t="shared" si="9"/>
        <v>109.28480867759058</v>
      </c>
      <c r="G67" s="20">
        <f t="shared" si="9"/>
        <v>809.9414449573044</v>
      </c>
      <c r="H67" s="20">
        <f t="shared" si="9"/>
        <v>739.7288931456266</v>
      </c>
      <c r="I67" s="20">
        <f t="shared" si="9"/>
        <v>466.0762069005308</v>
      </c>
      <c r="J67" s="20">
        <f t="shared" si="9"/>
        <v>358.40716824371106</v>
      </c>
      <c r="K67" s="20">
        <f t="shared" si="9"/>
        <v>421.2753108700669</v>
      </c>
      <c r="L67" s="20">
        <f t="shared" si="9"/>
        <v>757.2085870066928</v>
      </c>
      <c r="M67" s="20">
        <f t="shared" si="9"/>
        <v>279.23443722594044</v>
      </c>
      <c r="N67" s="20">
        <f t="shared" si="9"/>
        <v>527.7692440572351</v>
      </c>
      <c r="O67" s="20">
        <f t="shared" si="9"/>
        <v>929.3615383106393</v>
      </c>
      <c r="P67" s="20">
        <f t="shared" si="9"/>
        <v>673.7760986614354</v>
      </c>
      <c r="Q67" s="20">
        <f t="shared" si="9"/>
        <v>561.8473026771289</v>
      </c>
      <c r="R67" s="20">
        <f t="shared" si="9"/>
        <v>1187.0034125317331</v>
      </c>
      <c r="S67" s="20">
        <f t="shared" si="9"/>
        <v>779.9762554811908</v>
      </c>
      <c r="T67" s="20">
        <f t="shared" si="9"/>
        <v>148.65084191091623</v>
      </c>
      <c r="U67" s="20">
        <f t="shared" si="9"/>
        <v>172.8873922224786</v>
      </c>
      <c r="V67" s="20">
        <f t="shared" si="9"/>
        <v>63.74947172859451</v>
      </c>
      <c r="W67" s="20">
        <f t="shared" si="9"/>
        <v>71.6814336487422</v>
      </c>
      <c r="X67" s="20">
        <f t="shared" si="9"/>
        <v>373.38976298176783</v>
      </c>
      <c r="Y67" s="20">
        <f t="shared" si="9"/>
        <v>79.17273101777059</v>
      </c>
      <c r="Z67" s="20">
        <f t="shared" si="9"/>
        <v>58.90216166628201</v>
      </c>
      <c r="AA67" s="20">
        <f t="shared" si="9"/>
        <v>83.43248834525733</v>
      </c>
      <c r="AB67" s="20">
        <f>AB40*((51.996*2+16*3)/(51.996*2))</f>
        <v>82.11049469189938</v>
      </c>
      <c r="AC67" s="20">
        <f t="shared" si="9"/>
        <v>291.4261564735749</v>
      </c>
      <c r="AD67" s="20">
        <f t="shared" si="9"/>
        <v>66.68723540272329</v>
      </c>
      <c r="AE67" s="20">
        <f t="shared" si="9"/>
        <v>644.9860146549734</v>
      </c>
      <c r="AF67" s="20">
        <f t="shared" si="9"/>
        <v>255.87921601661668</v>
      </c>
      <c r="AG67" s="20">
        <f t="shared" si="9"/>
        <v>246.62526044311102</v>
      </c>
      <c r="AH67" s="20">
        <f t="shared" si="9"/>
        <v>636.3196118162934</v>
      </c>
      <c r="AI67" s="20">
        <f t="shared" si="9"/>
        <v>125.14873251788599</v>
      </c>
      <c r="AJ67" s="20">
        <f t="shared" si="9"/>
        <v>136.01845811216245</v>
      </c>
      <c r="AK67" s="20">
        <f t="shared" si="9"/>
        <v>186.54799330717748</v>
      </c>
      <c r="AL67" s="20">
        <f t="shared" si="9"/>
        <v>125.00184433417955</v>
      </c>
      <c r="AM67" s="20">
        <f t="shared" si="9"/>
        <v>186.25421693976458</v>
      </c>
      <c r="AN67" s="20">
        <f t="shared" si="9"/>
        <v>288.1946164320332</v>
      </c>
      <c r="AO67" s="20">
        <f t="shared" si="9"/>
        <v>525.4190331179321</v>
      </c>
      <c r="AP67" s="20">
        <f t="shared" si="9"/>
        <v>169.50896399723055</v>
      </c>
      <c r="AQ67" s="20">
        <f t="shared" si="9"/>
        <v>14.541930186937455</v>
      </c>
      <c r="AR67" s="20">
        <f t="shared" si="9"/>
        <v>71.09388091391645</v>
      </c>
      <c r="AS67" s="20">
        <f t="shared" si="9"/>
        <v>65.80590630048465</v>
      </c>
      <c r="AT67" s="30">
        <v>106.39016143549505</v>
      </c>
      <c r="AU67" s="30">
        <v>106.39016143549505</v>
      </c>
      <c r="AV67" s="30">
        <v>243.8767705977383</v>
      </c>
      <c r="AW67" s="30">
        <v>228.60186106623587</v>
      </c>
      <c r="AX67" s="30">
        <v>30.36566074313409</v>
      </c>
      <c r="AY67" s="30">
        <v>0</v>
      </c>
      <c r="AZ67" s="30">
        <v>322.3377150934688</v>
      </c>
      <c r="BA67" s="30">
        <v>117.73855250403878</v>
      </c>
      <c r="BB67" s="30">
        <v>93.57727325178861</v>
      </c>
      <c r="BC67" s="30">
        <v>352.6427205169628</v>
      </c>
      <c r="BD67" s="30">
        <v>231.2078474498039</v>
      </c>
      <c r="BE67" s="30">
        <v>83.21179067620588</v>
      </c>
      <c r="BF67" s="30">
        <v>4.36279829217632</v>
      </c>
      <c r="BG67" s="30">
        <v>138.18451073159474</v>
      </c>
      <c r="BH67" s="30">
        <v>155.11392199399955</v>
      </c>
      <c r="BI67" s="30">
        <v>162.78280060004616</v>
      </c>
      <c r="BJ67" s="30">
        <v>60.91694138010617</v>
      </c>
      <c r="BK67" s="30">
        <v>71.62443226402033</v>
      </c>
      <c r="BL67" s="30">
        <v>80.5955732748673</v>
      </c>
      <c r="BM67" s="30">
        <v>45.86857581352412</v>
      </c>
      <c r="BN67" s="30">
        <v>55.99728340641588</v>
      </c>
      <c r="BO67" s="30">
        <v>70.46686568197555</v>
      </c>
      <c r="BP67" s="30">
        <v>72.20321555504269</v>
      </c>
      <c r="BQ67" s="30">
        <v>63.37677036695131</v>
      </c>
      <c r="BR67" s="30">
        <v>53.785921993999544</v>
      </c>
      <c r="BS67" s="30">
        <v>55.57050380798523</v>
      </c>
    </row>
    <row r="68" spans="1:71" ht="12.75">
      <c r="A68" s="21" t="s">
        <v>77</v>
      </c>
      <c r="B68" s="20">
        <f>B41*((44.956*2+16*3)/(44.956*2))</f>
        <v>49.08337040661981</v>
      </c>
      <c r="C68" s="20">
        <f aca="true" t="shared" si="10" ref="C68:AS68">C41*((44.956*2+16*3)/(44.956*2))</f>
        <v>62.89420375478245</v>
      </c>
      <c r="D68" s="20">
        <f>D41*((44.956*2+16*3)/(44.956*2))</f>
        <v>59.657002090933354</v>
      </c>
      <c r="E68" s="20">
        <f t="shared" si="10"/>
        <v>60.581916852033096</v>
      </c>
      <c r="F68" s="20">
        <f t="shared" si="10"/>
        <v>61.66098407331612</v>
      </c>
      <c r="G68" s="20">
        <f t="shared" si="10"/>
        <v>43.933451152237744</v>
      </c>
      <c r="H68" s="20">
        <f t="shared" si="10"/>
        <v>48.40387249755316</v>
      </c>
      <c r="I68" s="20">
        <f t="shared" si="10"/>
        <v>53.336751223418446</v>
      </c>
      <c r="J68" s="20">
        <f t="shared" si="10"/>
        <v>41.31285932912181</v>
      </c>
      <c r="K68" s="20">
        <f t="shared" si="10"/>
        <v>53.028446303051865</v>
      </c>
      <c r="L68" s="20">
        <f t="shared" si="10"/>
        <v>45.78328067443722</v>
      </c>
      <c r="M68" s="20">
        <f t="shared" si="10"/>
        <v>37.45904782453954</v>
      </c>
      <c r="N68" s="20">
        <f t="shared" si="10"/>
        <v>54.56997090488478</v>
      </c>
      <c r="O68" s="20">
        <f t="shared" si="10"/>
        <v>47.324805276270126</v>
      </c>
      <c r="P68" s="20">
        <f t="shared" si="10"/>
        <v>47.17065281608683</v>
      </c>
      <c r="Q68" s="20">
        <f t="shared" si="10"/>
        <v>49.17463479846962</v>
      </c>
      <c r="R68" s="20">
        <f t="shared" si="10"/>
        <v>46.39989051517039</v>
      </c>
      <c r="S68" s="20">
        <f t="shared" si="10"/>
        <v>46.55404297535368</v>
      </c>
      <c r="T68" s="20">
        <f t="shared" si="10"/>
        <v>36.99659044398967</v>
      </c>
      <c r="U68" s="20">
        <f t="shared" si="10"/>
        <v>51.02446432066909</v>
      </c>
      <c r="V68" s="20">
        <f t="shared" si="10"/>
        <v>43.47099377168787</v>
      </c>
      <c r="W68" s="20">
        <f t="shared" si="10"/>
        <v>47.17065281608683</v>
      </c>
      <c r="X68" s="20">
        <f t="shared" si="10"/>
        <v>51.17861678085239</v>
      </c>
      <c r="Y68" s="20">
        <f t="shared" si="10"/>
        <v>57.65302010855058</v>
      </c>
      <c r="Z68" s="20">
        <f t="shared" si="10"/>
        <v>51.17861678085239</v>
      </c>
      <c r="AA68" s="20">
        <f t="shared" si="10"/>
        <v>57.190562728000714</v>
      </c>
      <c r="AB68" s="20">
        <f>AB41*((44.956*2+16*3)/(44.956*2))</f>
        <v>57.344715188184</v>
      </c>
      <c r="AC68" s="20">
        <f t="shared" si="10"/>
        <v>43.008536391137994</v>
      </c>
      <c r="AD68" s="20">
        <f t="shared" si="10"/>
        <v>36.07167568288994</v>
      </c>
      <c r="AE68" s="20">
        <f t="shared" si="10"/>
        <v>48.24972003736987</v>
      </c>
      <c r="AF68" s="20">
        <f t="shared" si="10"/>
        <v>38.53811504582258</v>
      </c>
      <c r="AG68" s="20">
        <f t="shared" si="10"/>
        <v>39.771334727288895</v>
      </c>
      <c r="AH68" s="20">
        <f t="shared" si="10"/>
        <v>54.415818444701486</v>
      </c>
      <c r="AI68" s="20">
        <f t="shared" si="10"/>
        <v>38.229810125456</v>
      </c>
      <c r="AJ68" s="20">
        <f t="shared" si="10"/>
        <v>38.69226750600588</v>
      </c>
      <c r="AK68" s="20">
        <f t="shared" si="10"/>
        <v>44.85836591333748</v>
      </c>
      <c r="AL68" s="20">
        <f t="shared" si="10"/>
        <v>42.54607901058812</v>
      </c>
      <c r="AM68" s="20">
        <f t="shared" si="10"/>
        <v>42.70023147077141</v>
      </c>
      <c r="AN68" s="20">
        <f t="shared" si="10"/>
        <v>48.40387249755316</v>
      </c>
      <c r="AO68" s="20">
        <f t="shared" si="10"/>
        <v>46.708195435536965</v>
      </c>
      <c r="AP68" s="20">
        <f t="shared" si="10"/>
        <v>44.087603612421034</v>
      </c>
      <c r="AQ68" s="20">
        <f t="shared" si="10"/>
        <v>43.316841311504575</v>
      </c>
      <c r="AR68" s="20">
        <f t="shared" si="10"/>
        <v>41.62116424948839</v>
      </c>
      <c r="AS68" s="20">
        <f t="shared" si="10"/>
        <v>44.087603612421034</v>
      </c>
      <c r="AT68" s="30">
        <v>46.38301810659311</v>
      </c>
      <c r="AU68" s="30">
        <v>46.38301810659311</v>
      </c>
      <c r="AV68" s="30">
        <v>48.04495035145476</v>
      </c>
      <c r="AW68" s="30">
        <v>42.99089705489813</v>
      </c>
      <c r="AX68" s="30">
        <v>41.48771883619539</v>
      </c>
      <c r="AY68" s="30">
        <v>44.794710917341405</v>
      </c>
      <c r="AZ68" s="30">
        <v>46.53410285612598</v>
      </c>
      <c r="BA68" s="30">
        <v>35.17437031764392</v>
      </c>
      <c r="BB68" s="30">
        <v>32.63430589910134</v>
      </c>
      <c r="BC68" s="30">
        <v>50.20615250467123</v>
      </c>
      <c r="BD68" s="30">
        <v>45.02325536079723</v>
      </c>
      <c r="BE68" s="30">
        <v>40.188543375745176</v>
      </c>
      <c r="BF68" s="30">
        <v>52.6534186760388</v>
      </c>
      <c r="BG68" s="30">
        <v>43.429579677907284</v>
      </c>
      <c r="BH68" s="30">
        <v>43.58143135510277</v>
      </c>
      <c r="BI68" s="30">
        <v>45.55550315864401</v>
      </c>
      <c r="BJ68" s="30">
        <v>45.099948127057566</v>
      </c>
      <c r="BK68" s="30">
        <v>51.47771856926773</v>
      </c>
      <c r="BL68" s="30">
        <v>48.74438837974909</v>
      </c>
      <c r="BM68" s="30">
        <v>44.64439309547112</v>
      </c>
      <c r="BN68" s="30">
        <v>50.71846018329032</v>
      </c>
      <c r="BO68" s="30">
        <v>51.6295702464632</v>
      </c>
      <c r="BP68" s="30">
        <v>52.388828632440614</v>
      </c>
      <c r="BQ68" s="30">
        <v>37.35551259008808</v>
      </c>
      <c r="BR68" s="30">
        <v>52.45785212207491</v>
      </c>
      <c r="BS68" s="30">
        <v>51.51989959071092</v>
      </c>
    </row>
    <row r="69" spans="1:71" ht="12.75">
      <c r="A69" s="21" t="s">
        <v>78</v>
      </c>
      <c r="B69" s="20">
        <f>B42*((50.942*2+16*3)/(50.942*2))</f>
        <v>618.3134270346669</v>
      </c>
      <c r="C69" s="20">
        <f aca="true" t="shared" si="11" ref="C69:AS69">C42*((50.942*2+16*3)/(50.942*2))</f>
        <v>615.0475317027207</v>
      </c>
      <c r="D69" s="20">
        <f>D42*((50.942*2+16*3)/(50.942*2))</f>
        <v>615.0475317027207</v>
      </c>
      <c r="E69" s="20">
        <f t="shared" si="11"/>
        <v>590.8004655490558</v>
      </c>
      <c r="F69" s="20">
        <f t="shared" si="11"/>
        <v>618.004490989753</v>
      </c>
      <c r="G69" s="20">
        <f t="shared" si="11"/>
        <v>434.6730151937498</v>
      </c>
      <c r="H69" s="20">
        <f t="shared" si="11"/>
        <v>452.5626188802952</v>
      </c>
      <c r="I69" s="20">
        <f t="shared" si="11"/>
        <v>559.16100117781</v>
      </c>
      <c r="J69" s="20">
        <f t="shared" si="11"/>
        <v>413.9743001845236</v>
      </c>
      <c r="K69" s="20">
        <f t="shared" si="11"/>
        <v>568.4754229319618</v>
      </c>
      <c r="L69" s="20">
        <f t="shared" si="11"/>
        <v>441.91756544697887</v>
      </c>
      <c r="M69" s="20">
        <f t="shared" si="11"/>
        <v>432.1595997997723</v>
      </c>
      <c r="N69" s="20">
        <f t="shared" si="11"/>
        <v>625.3968892073339</v>
      </c>
      <c r="O69" s="20">
        <f t="shared" si="11"/>
        <v>416.1920196497978</v>
      </c>
      <c r="P69" s="20">
        <f t="shared" si="11"/>
        <v>465.86893567194073</v>
      </c>
      <c r="Q69" s="20">
        <f t="shared" si="11"/>
        <v>453.00616277335007</v>
      </c>
      <c r="R69" s="20">
        <f t="shared" si="11"/>
        <v>438.3692143025402</v>
      </c>
      <c r="S69" s="20">
        <f t="shared" si="11"/>
        <v>435.707950944211</v>
      </c>
      <c r="T69" s="20">
        <f t="shared" si="11"/>
        <v>448.42287587845</v>
      </c>
      <c r="U69" s="20">
        <f t="shared" si="11"/>
        <v>596.4186881944172</v>
      </c>
      <c r="V69" s="20">
        <f t="shared" si="11"/>
        <v>568.9189668250167</v>
      </c>
      <c r="W69" s="20">
        <f t="shared" si="11"/>
        <v>427.5763129048722</v>
      </c>
      <c r="X69" s="20">
        <f t="shared" si="11"/>
        <v>556.943281712536</v>
      </c>
      <c r="Y69" s="20">
        <f t="shared" si="11"/>
        <v>623.6227136351146</v>
      </c>
      <c r="Z69" s="20">
        <f t="shared" si="11"/>
        <v>626.5796729221469</v>
      </c>
      <c r="AA69" s="20">
        <f t="shared" si="11"/>
        <v>615.0475317027207</v>
      </c>
      <c r="AB69" s="20">
        <f>AB42*((50.942*2+16*3)/(50.942*2))</f>
        <v>618.1523389541047</v>
      </c>
      <c r="AC69" s="20">
        <f t="shared" si="11"/>
        <v>485.68056289505716</v>
      </c>
      <c r="AD69" s="20">
        <f t="shared" si="11"/>
        <v>383.2219235993876</v>
      </c>
      <c r="AE69" s="20">
        <f t="shared" si="11"/>
        <v>445.61376455576925</v>
      </c>
      <c r="AF69" s="20">
        <f t="shared" si="11"/>
        <v>466.4603275293471</v>
      </c>
      <c r="AG69" s="20">
        <f t="shared" si="11"/>
        <v>463.5033682423149</v>
      </c>
      <c r="AH69" s="20">
        <f t="shared" si="11"/>
        <v>510.0754770130738</v>
      </c>
      <c r="AI69" s="20">
        <f t="shared" si="11"/>
        <v>450.9362912724275</v>
      </c>
      <c r="AJ69" s="20">
        <f t="shared" si="11"/>
        <v>446.50085234187907</v>
      </c>
      <c r="AK69" s="20">
        <f t="shared" si="11"/>
        <v>492.3337212908799</v>
      </c>
      <c r="AL69" s="20">
        <f t="shared" si="11"/>
        <v>524.2688815908288</v>
      </c>
      <c r="AM69" s="20">
        <f t="shared" si="11"/>
        <v>517.1721793019512</v>
      </c>
      <c r="AN69" s="20">
        <f t="shared" si="11"/>
        <v>534.3225431667387</v>
      </c>
      <c r="AO69" s="20">
        <f t="shared" si="11"/>
        <v>411.75658071924937</v>
      </c>
      <c r="AP69" s="20">
        <f t="shared" si="11"/>
        <v>444.2831328766047</v>
      </c>
      <c r="AQ69" s="20">
        <f t="shared" si="11"/>
        <v>510.371172941777</v>
      </c>
      <c r="AR69" s="20">
        <f t="shared" si="11"/>
        <v>463.05982434925994</v>
      </c>
      <c r="AS69" s="20">
        <f t="shared" si="11"/>
        <v>560.1959369282713</v>
      </c>
      <c r="AT69" s="30">
        <v>557.5971963409369</v>
      </c>
      <c r="AU69" s="30">
        <v>557.5971963409369</v>
      </c>
      <c r="AV69" s="30">
        <v>540.0636046680539</v>
      </c>
      <c r="AW69" s="30">
        <v>478.2124017902713</v>
      </c>
      <c r="AX69" s="30">
        <v>449.2342007773547</v>
      </c>
      <c r="AY69" s="30">
        <v>505.46056095167063</v>
      </c>
      <c r="AZ69" s="30">
        <v>453.554892034078</v>
      </c>
      <c r="BA69" s="30">
        <v>276.08584547132034</v>
      </c>
      <c r="BB69" s="30">
        <v>320.5314444662558</v>
      </c>
      <c r="BC69" s="30">
        <v>487.58346181932404</v>
      </c>
      <c r="BD69" s="30">
        <v>438.484697538377</v>
      </c>
      <c r="BE69" s="30">
        <v>432.25375173726997</v>
      </c>
      <c r="BF69" s="30">
        <v>609.0740326057086</v>
      </c>
      <c r="BG69" s="30">
        <v>462.702341211574</v>
      </c>
      <c r="BH69" s="30">
        <v>462.702341211574</v>
      </c>
      <c r="BI69" s="30">
        <v>443.76897503042676</v>
      </c>
      <c r="BJ69" s="30">
        <v>419.59252282988496</v>
      </c>
      <c r="BK69" s="30">
        <v>611.4020863727378</v>
      </c>
      <c r="BL69" s="30">
        <v>603.1005335086962</v>
      </c>
      <c r="BM69" s="30">
        <v>402.5524932668526</v>
      </c>
      <c r="BN69" s="30">
        <v>612.1302927643202</v>
      </c>
      <c r="BO69" s="30">
        <v>593.4882091398061</v>
      </c>
      <c r="BP69" s="30">
        <v>598.8769364375172</v>
      </c>
      <c r="BQ69" s="30">
        <v>382.45399685917323</v>
      </c>
      <c r="BR69" s="30">
        <v>576.239279965451</v>
      </c>
      <c r="BS69" s="30">
        <v>564.9873878724825</v>
      </c>
    </row>
    <row r="70" spans="1:71" ht="12.75">
      <c r="A70" s="21" t="s">
        <v>79</v>
      </c>
      <c r="B70" s="20">
        <f>B43*((137.34+16)/137.34)</f>
        <v>542.5069608271443</v>
      </c>
      <c r="C70" s="20">
        <f aca="true" t="shared" si="12" ref="C70:AS70">C43*((137.34+16)/137.34)</f>
        <v>654.9590854084752</v>
      </c>
      <c r="D70" s="20">
        <f>D43*((137.34+16)/137.34)</f>
        <v>653.2759628658803</v>
      </c>
      <c r="E70" s="20">
        <f t="shared" si="12"/>
        <v>665.8432778505897</v>
      </c>
      <c r="F70" s="20">
        <f t="shared" si="12"/>
        <v>687.2750382262996</v>
      </c>
      <c r="G70" s="20">
        <f t="shared" si="12"/>
        <v>338.19542289209255</v>
      </c>
      <c r="H70" s="20">
        <f t="shared" si="12"/>
        <v>337.9710065530799</v>
      </c>
      <c r="I70" s="20">
        <f t="shared" si="12"/>
        <v>255.83462647444298</v>
      </c>
      <c r="J70" s="20">
        <f t="shared" si="12"/>
        <v>243.82835233726513</v>
      </c>
      <c r="K70" s="20">
        <f t="shared" si="12"/>
        <v>249.66317715159457</v>
      </c>
      <c r="L70" s="20">
        <f t="shared" si="12"/>
        <v>194.90559043250326</v>
      </c>
      <c r="M70" s="20">
        <f t="shared" si="12"/>
        <v>245.73589121887284</v>
      </c>
      <c r="N70" s="20">
        <f t="shared" si="12"/>
        <v>364.4521345565749</v>
      </c>
      <c r="O70" s="20">
        <f t="shared" si="12"/>
        <v>200.40379073831366</v>
      </c>
      <c r="P70" s="20">
        <f t="shared" si="12"/>
        <v>248.31667911751856</v>
      </c>
      <c r="Q70" s="20">
        <f t="shared" si="12"/>
        <v>243.60393599825247</v>
      </c>
      <c r="R70" s="20">
        <f t="shared" si="12"/>
        <v>206.35082372214939</v>
      </c>
      <c r="S70" s="20">
        <f t="shared" si="12"/>
        <v>142.16775076452598</v>
      </c>
      <c r="T70" s="20">
        <f t="shared" si="12"/>
        <v>341.8982924858016</v>
      </c>
      <c r="U70" s="20">
        <f t="shared" si="12"/>
        <v>462.97090738313665</v>
      </c>
      <c r="V70" s="20">
        <f t="shared" si="12"/>
        <v>510.2105467453036</v>
      </c>
      <c r="W70" s="20">
        <f t="shared" si="12"/>
        <v>245.17485037134117</v>
      </c>
      <c r="X70" s="20">
        <f t="shared" si="12"/>
        <v>257.517749017038</v>
      </c>
      <c r="Y70" s="20">
        <f t="shared" si="12"/>
        <v>612.6566055045871</v>
      </c>
      <c r="Z70" s="20">
        <f t="shared" si="12"/>
        <v>509.7617140672782</v>
      </c>
      <c r="AA70" s="20">
        <f t="shared" si="12"/>
        <v>620.7355937090433</v>
      </c>
      <c r="AB70" s="20">
        <f>AB43*((137.34+16)/137.34)</f>
        <v>620.7355937090433</v>
      </c>
      <c r="AC70" s="20">
        <f t="shared" si="12"/>
        <v>214.42981192660548</v>
      </c>
      <c r="AD70" s="20">
        <f t="shared" si="12"/>
        <v>636.6691537789427</v>
      </c>
      <c r="AE70" s="20">
        <f t="shared" si="12"/>
        <v>156.64260463084312</v>
      </c>
      <c r="AF70" s="20">
        <f t="shared" si="12"/>
        <v>298.6981472258628</v>
      </c>
      <c r="AG70" s="20">
        <f t="shared" si="12"/>
        <v>280.0715910878112</v>
      </c>
      <c r="AH70" s="20">
        <f t="shared" si="12"/>
        <v>196.36429663608564</v>
      </c>
      <c r="AI70" s="20">
        <f t="shared" si="12"/>
        <v>375.224118829183</v>
      </c>
      <c r="AJ70" s="20">
        <f t="shared" si="12"/>
        <v>375.56074333770204</v>
      </c>
      <c r="AK70" s="20">
        <f t="shared" si="12"/>
        <v>328.65772848405413</v>
      </c>
      <c r="AL70" s="20">
        <f t="shared" si="12"/>
        <v>307.8992171253822</v>
      </c>
      <c r="AM70" s="20">
        <f t="shared" si="12"/>
        <v>353.5679421144605</v>
      </c>
      <c r="AN70" s="20">
        <f t="shared" si="12"/>
        <v>236.53482131935343</v>
      </c>
      <c r="AO70" s="20">
        <f t="shared" si="12"/>
        <v>187.05101856705986</v>
      </c>
      <c r="AP70" s="20">
        <f t="shared" si="12"/>
        <v>296.3417756662298</v>
      </c>
      <c r="AQ70" s="20">
        <f t="shared" si="12"/>
        <v>606.7095725207514</v>
      </c>
      <c r="AR70" s="20">
        <f t="shared" si="12"/>
        <v>368.37942048929654</v>
      </c>
      <c r="AS70" s="20">
        <f t="shared" si="12"/>
        <v>523.8999434250765</v>
      </c>
      <c r="AT70" s="30">
        <v>482.57105082277565</v>
      </c>
      <c r="AU70" s="30">
        <v>482.57105082277565</v>
      </c>
      <c r="AV70" s="30">
        <v>332.6748926023008</v>
      </c>
      <c r="AW70" s="30">
        <v>216.2078369011213</v>
      </c>
      <c r="AX70" s="30">
        <v>685.0593455657493</v>
      </c>
      <c r="AY70" s="30">
        <v>1129.6202976554537</v>
      </c>
      <c r="AZ70" s="30">
        <v>270.758871268385</v>
      </c>
      <c r="BA70" s="30">
        <v>1182.35925382263</v>
      </c>
      <c r="BB70" s="30">
        <v>820.6347268093783</v>
      </c>
      <c r="BC70" s="30">
        <v>270.9162976554536</v>
      </c>
      <c r="BD70" s="30">
        <v>793.4708595456533</v>
      </c>
      <c r="BE70" s="30">
        <v>669.9687423911461</v>
      </c>
      <c r="BF70" s="30">
        <v>540.6831593854668</v>
      </c>
      <c r="BG70" s="30">
        <v>487.5629187418087</v>
      </c>
      <c r="BH70" s="30">
        <v>450.20262254259507</v>
      </c>
      <c r="BI70" s="30">
        <v>473.63570773263433</v>
      </c>
      <c r="BJ70" s="30">
        <v>246.37899475753605</v>
      </c>
      <c r="BK70" s="30">
        <v>433.06994233289646</v>
      </c>
      <c r="BL70" s="30">
        <v>512.3224049803408</v>
      </c>
      <c r="BM70" s="30">
        <v>699.4554862385322</v>
      </c>
      <c r="BN70" s="30">
        <v>550.8985688073395</v>
      </c>
      <c r="BO70" s="30">
        <v>559.5201756225426</v>
      </c>
      <c r="BP70" s="30">
        <v>559.0780419397117</v>
      </c>
      <c r="BQ70" s="30">
        <v>665.0795923984273</v>
      </c>
      <c r="BR70" s="30">
        <v>570.8660404834717</v>
      </c>
      <c r="BS70" s="30">
        <v>569.8913366826852</v>
      </c>
    </row>
    <row r="71" spans="1:71" ht="12.75">
      <c r="A71" s="21" t="s">
        <v>80</v>
      </c>
      <c r="B71" s="20">
        <f>B44*((85.47*2+16)/(85.47*2))</f>
        <v>20.997121797121796</v>
      </c>
      <c r="C71" s="20">
        <f aca="true" t="shared" si="13" ref="C71:AS71">C44*((85.47*2+16)/(85.47*2))</f>
        <v>41.54477395577394</v>
      </c>
      <c r="D71" s="20">
        <f>D44*((85.47*2+16)/(85.47*2))</f>
        <v>40.885333099333096</v>
      </c>
      <c r="E71" s="20">
        <f t="shared" si="13"/>
        <v>44.29244419094418</v>
      </c>
      <c r="F71" s="20">
        <f t="shared" si="13"/>
        <v>42.973562478062476</v>
      </c>
      <c r="G71" s="20">
        <f t="shared" si="13"/>
        <v>11.10058775008775</v>
      </c>
      <c r="H71" s="20">
        <f t="shared" si="13"/>
        <v>7.36375623025623</v>
      </c>
      <c r="I71" s="20">
        <f t="shared" si="13"/>
        <v>12.30956265356265</v>
      </c>
      <c r="J71" s="20">
        <f t="shared" si="13"/>
        <v>15.496860126360124</v>
      </c>
      <c r="K71" s="20">
        <f t="shared" si="13"/>
        <v>18.13462355212355</v>
      </c>
      <c r="L71" s="20">
        <f t="shared" si="13"/>
        <v>11.760028606528605</v>
      </c>
      <c r="M71" s="20">
        <f t="shared" si="13"/>
        <v>7.583569849069848</v>
      </c>
      <c r="N71" s="20">
        <f t="shared" si="13"/>
        <v>17.035555458055455</v>
      </c>
      <c r="O71" s="20">
        <f t="shared" si="13"/>
        <v>6.154781326781325</v>
      </c>
      <c r="P71" s="20">
        <f t="shared" si="13"/>
        <v>17.255369076869073</v>
      </c>
      <c r="Q71" s="20">
        <f t="shared" si="13"/>
        <v>18.46434398034398</v>
      </c>
      <c r="R71" s="20">
        <f t="shared" si="13"/>
        <v>8.902451561951562</v>
      </c>
      <c r="S71" s="20">
        <f t="shared" si="13"/>
        <v>10.660960512460512</v>
      </c>
      <c r="T71" s="20">
        <f t="shared" si="13"/>
        <v>24.729032116532114</v>
      </c>
      <c r="U71" s="20">
        <f t="shared" si="13"/>
        <v>31.323440680940678</v>
      </c>
      <c r="V71" s="20">
        <f t="shared" si="13"/>
        <v>20.992200596700595</v>
      </c>
      <c r="W71" s="20">
        <f t="shared" si="13"/>
        <v>7.913290277290277</v>
      </c>
      <c r="X71" s="20">
        <f t="shared" si="13"/>
        <v>10.111426465426465</v>
      </c>
      <c r="Y71" s="20">
        <f t="shared" si="13"/>
        <v>39.8961718146718</v>
      </c>
      <c r="Z71" s="20">
        <f t="shared" si="13"/>
        <v>31.21353387153387</v>
      </c>
      <c r="AA71" s="20">
        <f t="shared" si="13"/>
        <v>38.24756967356967</v>
      </c>
      <c r="AB71" s="20">
        <f>AB44*((85.47*2+16)/(85.47*2))</f>
        <v>38.46738329238329</v>
      </c>
      <c r="AC71" s="20">
        <f t="shared" si="13"/>
        <v>10.111426465426465</v>
      </c>
      <c r="AD71" s="20">
        <f t="shared" si="13"/>
        <v>44.622164619164614</v>
      </c>
      <c r="AE71" s="20">
        <f t="shared" si="13"/>
        <v>4.835899613899613</v>
      </c>
      <c r="AF71" s="20">
        <f t="shared" si="13"/>
        <v>19.893132502632504</v>
      </c>
      <c r="AG71" s="20">
        <f t="shared" si="13"/>
        <v>14.617605651105649</v>
      </c>
      <c r="AH71" s="20">
        <f t="shared" si="13"/>
        <v>9.342078799578799</v>
      </c>
      <c r="AI71" s="20">
        <f t="shared" si="13"/>
        <v>19.893132502632504</v>
      </c>
      <c r="AJ71" s="20">
        <f t="shared" si="13"/>
        <v>19.343598455598453</v>
      </c>
      <c r="AK71" s="20">
        <f t="shared" si="13"/>
        <v>11.869935415935414</v>
      </c>
      <c r="AL71" s="20">
        <f t="shared" si="13"/>
        <v>10.001519656019655</v>
      </c>
      <c r="AM71" s="20">
        <f t="shared" si="13"/>
        <v>16.59592822042822</v>
      </c>
      <c r="AN71" s="20">
        <f t="shared" si="13"/>
        <v>8.133103896103894</v>
      </c>
      <c r="AO71" s="20">
        <f t="shared" si="13"/>
        <v>4.945806423306422</v>
      </c>
      <c r="AP71" s="20">
        <f t="shared" si="13"/>
        <v>9.891612846612844</v>
      </c>
      <c r="AQ71" s="20">
        <f t="shared" si="13"/>
        <v>32.42250877500877</v>
      </c>
      <c r="AR71" s="20">
        <f t="shared" si="13"/>
        <v>14.947326079326078</v>
      </c>
      <c r="AS71" s="20">
        <f t="shared" si="13"/>
        <v>26.04791382941383</v>
      </c>
      <c r="AT71" s="30">
        <v>31.66956511056511</v>
      </c>
      <c r="AU71" s="30">
        <v>31.66956511056511</v>
      </c>
      <c r="AV71" s="30">
        <v>15.511623727623727</v>
      </c>
      <c r="AW71" s="30">
        <v>14.039638001638</v>
      </c>
      <c r="AX71" s="30">
        <v>40.40414905814905</v>
      </c>
      <c r="AY71" s="30">
        <v>50.37122031122031</v>
      </c>
      <c r="AZ71" s="30">
        <v>12.49547466947467</v>
      </c>
      <c r="BA71" s="30">
        <v>28.50796723996724</v>
      </c>
      <c r="BB71" s="30">
        <v>65.49352240552241</v>
      </c>
      <c r="BC71" s="30">
        <v>12.003354627354627</v>
      </c>
      <c r="BD71" s="30">
        <v>26.06814543114543</v>
      </c>
      <c r="BE71" s="30">
        <v>53.536645782145776</v>
      </c>
      <c r="BF71" s="30">
        <v>47.55137246987247</v>
      </c>
      <c r="BG71" s="30">
        <v>23.81861003861004</v>
      </c>
      <c r="BH71" s="30">
        <v>20.137552123552126</v>
      </c>
      <c r="BI71" s="30">
        <v>14.399432432432432</v>
      </c>
      <c r="BJ71" s="30">
        <v>24.901274131274132</v>
      </c>
      <c r="BK71" s="30">
        <v>29.231930501930503</v>
      </c>
      <c r="BL71" s="30">
        <v>27.71620077220077</v>
      </c>
      <c r="BM71" s="30">
        <v>26.850069498069498</v>
      </c>
      <c r="BN71" s="30">
        <v>26.30873745173745</v>
      </c>
      <c r="BO71" s="30">
        <v>26.63353667953668</v>
      </c>
      <c r="BP71" s="30">
        <v>26.74180308880309</v>
      </c>
      <c r="BQ71" s="30">
        <v>44.064428571428564</v>
      </c>
      <c r="BR71" s="30">
        <v>27.66808236808237</v>
      </c>
      <c r="BS71" s="30">
        <v>27.360780741780744</v>
      </c>
    </row>
    <row r="72" spans="1:71" ht="12.75">
      <c r="A72" s="21" t="s">
        <v>81</v>
      </c>
      <c r="B72" s="20">
        <f>B45*((87.62+16)/87.62)</f>
        <v>551.8042912577038</v>
      </c>
      <c r="C72" s="20">
        <f aca="true" t="shared" si="14" ref="C72:AS72">C45*((87.62+16)/87.62)</f>
        <v>424.89580860534113</v>
      </c>
      <c r="D72" s="20">
        <f>D45*((87.62+16)/87.62)</f>
        <v>425.96547637525674</v>
      </c>
      <c r="E72" s="20">
        <f t="shared" si="14"/>
        <v>423.82614083542563</v>
      </c>
      <c r="F72" s="20">
        <f t="shared" si="14"/>
        <v>434.76052248345127</v>
      </c>
      <c r="G72" s="20">
        <f t="shared" si="14"/>
        <v>498.3463288062086</v>
      </c>
      <c r="H72" s="20">
        <f t="shared" si="14"/>
        <v>431.07611127596437</v>
      </c>
      <c r="I72" s="20">
        <f t="shared" si="14"/>
        <v>416.6950223693221</v>
      </c>
      <c r="J72" s="20">
        <f t="shared" si="14"/>
        <v>452.11291075097006</v>
      </c>
      <c r="K72" s="20">
        <f t="shared" si="14"/>
        <v>396.13363079205664</v>
      </c>
      <c r="L72" s="20">
        <f t="shared" si="14"/>
        <v>364.0435976945903</v>
      </c>
      <c r="M72" s="20">
        <f t="shared" si="14"/>
        <v>602.6983623601917</v>
      </c>
      <c r="N72" s="20">
        <f t="shared" si="14"/>
        <v>468.27677927413833</v>
      </c>
      <c r="O72" s="20">
        <f t="shared" si="14"/>
        <v>406.71145651677693</v>
      </c>
      <c r="P72" s="20">
        <f t="shared" si="14"/>
        <v>404.33441702807573</v>
      </c>
      <c r="Q72" s="20">
        <f t="shared" si="14"/>
        <v>418.00239408810774</v>
      </c>
      <c r="R72" s="20">
        <f t="shared" si="14"/>
        <v>378.06813067792734</v>
      </c>
      <c r="S72" s="20">
        <f t="shared" si="14"/>
        <v>307.8266137868066</v>
      </c>
      <c r="T72" s="20">
        <f t="shared" si="14"/>
        <v>554.6821646884273</v>
      </c>
      <c r="U72" s="20">
        <f t="shared" si="14"/>
        <v>465.3054799132618</v>
      </c>
      <c r="V72" s="20">
        <f t="shared" si="14"/>
        <v>546.362526477973</v>
      </c>
      <c r="W72" s="20">
        <f t="shared" si="14"/>
        <v>546.4813784524082</v>
      </c>
      <c r="X72" s="20">
        <f t="shared" si="14"/>
        <v>398.748374229628</v>
      </c>
      <c r="Y72" s="20">
        <f t="shared" si="14"/>
        <v>462.21532857795023</v>
      </c>
      <c r="Z72" s="20">
        <f t="shared" si="14"/>
        <v>500.3668123716046</v>
      </c>
      <c r="AA72" s="20">
        <f t="shared" si="14"/>
        <v>455.20306208628165</v>
      </c>
      <c r="AB72" s="20">
        <f>AB45*((87.62+16)/87.62)</f>
        <v>455.55961800958687</v>
      </c>
      <c r="AC72" s="20">
        <f t="shared" si="14"/>
        <v>423.82614083542563</v>
      </c>
      <c r="AD72" s="20">
        <f t="shared" si="14"/>
        <v>565.735398310888</v>
      </c>
      <c r="AE72" s="20">
        <f t="shared" si="14"/>
        <v>309.1339855055923</v>
      </c>
      <c r="AF72" s="20">
        <f t="shared" si="14"/>
        <v>483.489832001826</v>
      </c>
      <c r="AG72" s="20">
        <f t="shared" si="14"/>
        <v>490.8586544167998</v>
      </c>
      <c r="AH72" s="20">
        <f t="shared" si="14"/>
        <v>441.5350850262497</v>
      </c>
      <c r="AI72" s="20">
        <f t="shared" si="14"/>
        <v>607.6901452864643</v>
      </c>
      <c r="AJ72" s="20">
        <f t="shared" si="14"/>
        <v>622.0712341931065</v>
      </c>
      <c r="AK72" s="20">
        <f t="shared" si="14"/>
        <v>555.9895364072129</v>
      </c>
      <c r="AL72" s="20">
        <f t="shared" si="14"/>
        <v>613.9892999315225</v>
      </c>
      <c r="AM72" s="20">
        <f t="shared" si="14"/>
        <v>526.9896546450581</v>
      </c>
      <c r="AN72" s="20">
        <f t="shared" si="14"/>
        <v>543.9854869892717</v>
      </c>
      <c r="AO72" s="20">
        <f t="shared" si="14"/>
        <v>492.9979899566309</v>
      </c>
      <c r="AP72" s="20">
        <f t="shared" si="14"/>
        <v>634.669543483223</v>
      </c>
      <c r="AQ72" s="20">
        <f t="shared" si="14"/>
        <v>583.0877865784067</v>
      </c>
      <c r="AR72" s="20">
        <f t="shared" si="14"/>
        <v>580.5918951152704</v>
      </c>
      <c r="AS72" s="20">
        <f t="shared" si="14"/>
        <v>556.9403522026934</v>
      </c>
      <c r="AT72" s="30">
        <v>525.9377259758047</v>
      </c>
      <c r="AU72" s="30">
        <v>525.9377259758047</v>
      </c>
      <c r="AV72" s="30">
        <v>359.71111800958687</v>
      </c>
      <c r="AW72" s="30">
        <v>427.6542387582744</v>
      </c>
      <c r="AX72" s="30">
        <v>577.8547518831317</v>
      </c>
      <c r="AY72" s="30">
        <v>542.5066372974206</v>
      </c>
      <c r="AZ72" s="30">
        <v>567.7564731796393</v>
      </c>
      <c r="BA72" s="30">
        <v>444.1113937457202</v>
      </c>
      <c r="BB72" s="30">
        <v>348.41190219128055</v>
      </c>
      <c r="BC72" s="30">
        <v>520.1388139694134</v>
      </c>
      <c r="BD72" s="30">
        <v>530.4807096553299</v>
      </c>
      <c r="BE72" s="30">
        <v>618.6611877425246</v>
      </c>
      <c r="BF72" s="30">
        <v>516.2155162063456</v>
      </c>
      <c r="BG72" s="30">
        <v>541.0177354485278</v>
      </c>
      <c r="BH72" s="30">
        <v>544.7642335083315</v>
      </c>
      <c r="BI72" s="30">
        <v>576.0240766948185</v>
      </c>
      <c r="BJ72" s="30">
        <v>528.2562264323213</v>
      </c>
      <c r="BK72" s="30">
        <v>584.336619265008</v>
      </c>
      <c r="BL72" s="30">
        <v>511.3969851632047</v>
      </c>
      <c r="BM72" s="30">
        <v>606.6985295594612</v>
      </c>
      <c r="BN72" s="30">
        <v>486.6935135813742</v>
      </c>
      <c r="BO72" s="30">
        <v>524.5097283725177</v>
      </c>
      <c r="BP72" s="30">
        <v>526.3829774024196</v>
      </c>
      <c r="BQ72" s="30">
        <v>574.1508276649167</v>
      </c>
      <c r="BR72" s="30">
        <v>552.750376626341</v>
      </c>
      <c r="BS72" s="30">
        <v>550.0504855055923</v>
      </c>
    </row>
    <row r="73" spans="1:71" ht="12.75">
      <c r="A73" s="21" t="s">
        <v>82</v>
      </c>
      <c r="B73" s="20">
        <f>B46*((91.22+16*2)/91.22)</f>
        <v>248.95248848936635</v>
      </c>
      <c r="C73" s="20">
        <f aca="true" t="shared" si="15" ref="C73:AS73">C46*((91.22+16*2)/91.22)</f>
        <v>285.2221509537382</v>
      </c>
      <c r="D73" s="20">
        <f>D46*((91.22+16*2)/91.22)</f>
        <v>283.3215749835562</v>
      </c>
      <c r="E73" s="20">
        <f t="shared" si="15"/>
        <v>288.6160366147775</v>
      </c>
      <c r="F73" s="20">
        <f t="shared" si="15"/>
        <v>282.77855327778997</v>
      </c>
      <c r="G73" s="20">
        <f t="shared" si="15"/>
        <v>215.71537261565445</v>
      </c>
      <c r="H73" s="20">
        <f t="shared" si="15"/>
        <v>195.6235695023021</v>
      </c>
      <c r="I73" s="20">
        <f t="shared" si="15"/>
        <v>250.46876178469634</v>
      </c>
      <c r="J73" s="20">
        <f t="shared" si="15"/>
        <v>214.7650846305635</v>
      </c>
      <c r="K73" s="20">
        <f t="shared" si="15"/>
        <v>233.36357805305852</v>
      </c>
      <c r="L73" s="20">
        <f t="shared" si="15"/>
        <v>176.61780980048235</v>
      </c>
      <c r="M73" s="20">
        <f t="shared" si="15"/>
        <v>176.34629894759922</v>
      </c>
      <c r="N73" s="20">
        <f t="shared" si="15"/>
        <v>280.3349556018417</v>
      </c>
      <c r="O73" s="20">
        <f t="shared" si="15"/>
        <v>158.01931637798728</v>
      </c>
      <c r="P73" s="20">
        <f t="shared" si="15"/>
        <v>197.38839004604253</v>
      </c>
      <c r="Q73" s="20">
        <f t="shared" si="15"/>
        <v>202.4113408243806</v>
      </c>
      <c r="R73" s="20">
        <f t="shared" si="15"/>
        <v>175.3960109625082</v>
      </c>
      <c r="S73" s="20">
        <f t="shared" si="15"/>
        <v>155.71147412848057</v>
      </c>
      <c r="T73" s="20">
        <f t="shared" si="15"/>
        <v>215.44386176277132</v>
      </c>
      <c r="U73" s="20">
        <f t="shared" si="15"/>
        <v>285.49366180662133</v>
      </c>
      <c r="V73" s="20">
        <f t="shared" si="15"/>
        <v>289.9735908791931</v>
      </c>
      <c r="W73" s="20">
        <f t="shared" si="15"/>
        <v>120.68657410655558</v>
      </c>
      <c r="X73" s="20">
        <f t="shared" si="15"/>
        <v>233.63508890594164</v>
      </c>
      <c r="Y73" s="20">
        <f t="shared" si="15"/>
        <v>253.5911365928524</v>
      </c>
      <c r="Z73" s="20">
        <f t="shared" si="15"/>
        <v>303.5491335233501</v>
      </c>
      <c r="AA73" s="20">
        <f t="shared" si="15"/>
        <v>249.6542292260469</v>
      </c>
      <c r="AB73" s="20">
        <f>AB46*((91.22+16*2)/91.22)</f>
        <v>250.60451721113787</v>
      </c>
      <c r="AC73" s="20">
        <f t="shared" si="15"/>
        <v>195.21630322297744</v>
      </c>
      <c r="AD73" s="20">
        <f t="shared" si="15"/>
        <v>234.99264317035735</v>
      </c>
      <c r="AE73" s="20">
        <f t="shared" si="15"/>
        <v>162.9065117298838</v>
      </c>
      <c r="AF73" s="20">
        <f t="shared" si="15"/>
        <v>211.23544354308265</v>
      </c>
      <c r="AG73" s="20">
        <f t="shared" si="15"/>
        <v>200.2392540013155</v>
      </c>
      <c r="AH73" s="20">
        <f t="shared" si="15"/>
        <v>129.10341054593292</v>
      </c>
      <c r="AI73" s="20">
        <f t="shared" si="15"/>
        <v>216.25839432142075</v>
      </c>
      <c r="AJ73" s="20">
        <f t="shared" si="15"/>
        <v>209.19911214645907</v>
      </c>
      <c r="AK73" s="20">
        <f t="shared" si="15"/>
        <v>210.96393269019953</v>
      </c>
      <c r="AL73" s="20">
        <f t="shared" si="15"/>
        <v>198.06716717825037</v>
      </c>
      <c r="AM73" s="20">
        <f t="shared" si="15"/>
        <v>229.01940440692826</v>
      </c>
      <c r="AN73" s="20">
        <f t="shared" si="15"/>
        <v>188.56428732734048</v>
      </c>
      <c r="AO73" s="20">
        <f t="shared" si="15"/>
        <v>159.91989234816927</v>
      </c>
      <c r="AP73" s="20">
        <f t="shared" si="15"/>
        <v>145.39406171892128</v>
      </c>
      <c r="AQ73" s="20">
        <f t="shared" si="15"/>
        <v>332.19352850252136</v>
      </c>
      <c r="AR73" s="20">
        <f t="shared" si="15"/>
        <v>197.93141175180878</v>
      </c>
      <c r="AS73" s="20">
        <f t="shared" si="15"/>
        <v>282.77855327778997</v>
      </c>
      <c r="AT73" s="30">
        <v>272.72657311992987</v>
      </c>
      <c r="AU73" s="30">
        <v>272.72657311992987</v>
      </c>
      <c r="AV73" s="30">
        <v>233.4182854637141</v>
      </c>
      <c r="AW73" s="30">
        <v>181.0430314623986</v>
      </c>
      <c r="AX73" s="30">
        <v>308.5930217057663</v>
      </c>
      <c r="AY73" s="30">
        <v>241.52511324270992</v>
      </c>
      <c r="AZ73" s="30">
        <v>161.69079149309363</v>
      </c>
      <c r="BA73" s="30">
        <v>353.08095297083975</v>
      </c>
      <c r="BB73" s="30">
        <v>313.52074106555585</v>
      </c>
      <c r="BC73" s="30">
        <v>161.82316991887745</v>
      </c>
      <c r="BD73" s="30">
        <v>275.8334137250603</v>
      </c>
      <c r="BE73" s="30">
        <v>243.4142074106556</v>
      </c>
      <c r="BF73" s="30">
        <v>300.14781846086385</v>
      </c>
      <c r="BG73" s="30">
        <v>221.41710052620041</v>
      </c>
      <c r="BH73" s="30">
        <v>202.95436253014688</v>
      </c>
      <c r="BI73" s="30">
        <v>203.4973842359132</v>
      </c>
      <c r="BJ73" s="30">
        <v>114.44182449024336</v>
      </c>
      <c r="BK73" s="30">
        <v>282.91430870423153</v>
      </c>
      <c r="BL73" s="30">
        <v>280.60646645472485</v>
      </c>
      <c r="BM73" s="30">
        <v>311.01568197763646</v>
      </c>
      <c r="BN73" s="30">
        <v>284.6791292479719</v>
      </c>
      <c r="BO73" s="30">
        <v>274.36171683841263</v>
      </c>
      <c r="BP73" s="30">
        <v>277.07682536724406</v>
      </c>
      <c r="BQ73" s="30">
        <v>224.94674161368124</v>
      </c>
      <c r="BR73" s="30">
        <v>281.7532958780969</v>
      </c>
      <c r="BS73" s="30">
        <v>279.61565446174086</v>
      </c>
    </row>
    <row r="74" spans="1:71" ht="12.75">
      <c r="A74" s="21" t="s">
        <v>83</v>
      </c>
      <c r="B74" s="20">
        <f>B47*((88.905*2+16*3)/(88.905*2))</f>
        <v>43.813311962206846</v>
      </c>
      <c r="C74" s="20">
        <f aca="true" t="shared" si="16" ref="C74:AS74">C47*((88.905*2+16*3)/(88.905*2))</f>
        <v>52.07307373038636</v>
      </c>
      <c r="D74" s="20">
        <f>D47*((88.905*2+16*3)/(88.905*2))</f>
        <v>52.20070381305887</v>
      </c>
      <c r="E74" s="20">
        <f t="shared" si="16"/>
        <v>54.8809355491817</v>
      </c>
      <c r="F74" s="20">
        <f t="shared" si="16"/>
        <v>51.052033069006235</v>
      </c>
      <c r="G74" s="20">
        <f t="shared" si="16"/>
        <v>37.012723975029516</v>
      </c>
      <c r="H74" s="20">
        <f t="shared" si="16"/>
        <v>34.460122321579206</v>
      </c>
      <c r="I74" s="20">
        <f t="shared" si="16"/>
        <v>44.03237852201788</v>
      </c>
      <c r="J74" s="20">
        <f t="shared" si="16"/>
        <v>36.885093892357006</v>
      </c>
      <c r="K74" s="20">
        <f t="shared" si="16"/>
        <v>40.58636628985995</v>
      </c>
      <c r="L74" s="20">
        <f t="shared" si="16"/>
        <v>33.5667117428716</v>
      </c>
      <c r="M74" s="20">
        <f t="shared" si="16"/>
        <v>31.26937025476632</v>
      </c>
      <c r="N74" s="20">
        <f t="shared" si="16"/>
        <v>48.24417125021088</v>
      </c>
      <c r="O74" s="20">
        <f t="shared" si="16"/>
        <v>29.86543934536865</v>
      </c>
      <c r="P74" s="20">
        <f t="shared" si="16"/>
        <v>34.332492238906696</v>
      </c>
      <c r="Q74" s="20">
        <f t="shared" si="16"/>
        <v>36.119313396321914</v>
      </c>
      <c r="R74" s="20">
        <f t="shared" si="16"/>
        <v>31.397000337438833</v>
      </c>
      <c r="S74" s="20">
        <f t="shared" si="16"/>
        <v>30.75884992407625</v>
      </c>
      <c r="T74" s="20">
        <f t="shared" si="16"/>
        <v>38.16139471908216</v>
      </c>
      <c r="U74" s="20">
        <f t="shared" si="16"/>
        <v>49.77573224228107</v>
      </c>
      <c r="V74" s="20">
        <f t="shared" si="16"/>
        <v>49.1375818289185</v>
      </c>
      <c r="W74" s="20">
        <f t="shared" si="16"/>
        <v>28.461508435970973</v>
      </c>
      <c r="X74" s="20">
        <f t="shared" si="16"/>
        <v>41.60740695124008</v>
      </c>
      <c r="Y74" s="20">
        <f t="shared" si="16"/>
        <v>48.11654116753837</v>
      </c>
      <c r="Z74" s="20">
        <f t="shared" si="16"/>
        <v>52.96648430909397</v>
      </c>
      <c r="AA74" s="20">
        <f t="shared" si="16"/>
        <v>47.73365091952083</v>
      </c>
      <c r="AB74" s="20">
        <f>AB47*((88.905*2+16*3)/(88.905*2))</f>
        <v>46.58498017546819</v>
      </c>
      <c r="AC74" s="20">
        <f t="shared" si="16"/>
        <v>35.86405323097688</v>
      </c>
      <c r="AD74" s="20">
        <f t="shared" si="16"/>
        <v>38.28902480175468</v>
      </c>
      <c r="AE74" s="20">
        <f t="shared" si="16"/>
        <v>33.5667117428716</v>
      </c>
      <c r="AF74" s="20">
        <f t="shared" si="16"/>
        <v>35.353532900286815</v>
      </c>
      <c r="AG74" s="20">
        <f t="shared" si="16"/>
        <v>34.97064265226927</v>
      </c>
      <c r="AH74" s="20">
        <f t="shared" si="16"/>
        <v>28.461508435970973</v>
      </c>
      <c r="AI74" s="20">
        <f t="shared" si="16"/>
        <v>37.140354057702034</v>
      </c>
      <c r="AJ74" s="20">
        <f t="shared" si="16"/>
        <v>36.246943478994424</v>
      </c>
      <c r="AK74" s="20">
        <f t="shared" si="16"/>
        <v>38.544284967099706</v>
      </c>
      <c r="AL74" s="20">
        <f t="shared" si="16"/>
        <v>37.52324430571958</v>
      </c>
      <c r="AM74" s="20">
        <f t="shared" si="16"/>
        <v>40.969256537877506</v>
      </c>
      <c r="AN74" s="20">
        <f t="shared" si="16"/>
        <v>37.26798414037455</v>
      </c>
      <c r="AO74" s="20">
        <f t="shared" si="16"/>
        <v>31.524630420111347</v>
      </c>
      <c r="AP74" s="20">
        <f t="shared" si="16"/>
        <v>31.524630420111347</v>
      </c>
      <c r="AQ74" s="20">
        <f t="shared" si="16"/>
        <v>54.49804530116416</v>
      </c>
      <c r="AR74" s="20">
        <f t="shared" si="16"/>
        <v>36.119313396321914</v>
      </c>
      <c r="AS74" s="20">
        <f t="shared" si="16"/>
        <v>48.627061498228436</v>
      </c>
      <c r="AT74" s="30">
        <v>47.909539142905345</v>
      </c>
      <c r="AU74" s="30">
        <v>47.909539142905345</v>
      </c>
      <c r="AV74" s="30">
        <v>41.27975957482706</v>
      </c>
      <c r="AW74" s="30">
        <v>31.984987683482366</v>
      </c>
      <c r="AX74" s="30">
        <v>51.151089252572966</v>
      </c>
      <c r="AY74" s="30">
        <v>43.93268736291547</v>
      </c>
      <c r="AZ74" s="30">
        <v>32.64853711827231</v>
      </c>
      <c r="BA74" s="30">
        <v>45.6750602328328</v>
      </c>
      <c r="BB74" s="30">
        <v>45.65791589336933</v>
      </c>
      <c r="BC74" s="30">
        <v>34.84745739834654</v>
      </c>
      <c r="BD74" s="30">
        <v>39.403406866880374</v>
      </c>
      <c r="BE74" s="30">
        <v>38.77795596423148</v>
      </c>
      <c r="BF74" s="30">
        <v>54.33485658849333</v>
      </c>
      <c r="BG74" s="30">
        <v>40.609225409144585</v>
      </c>
      <c r="BH74" s="30">
        <v>38.34617259996626</v>
      </c>
      <c r="BI74" s="30">
        <v>39.10052353635903</v>
      </c>
      <c r="BJ74" s="30">
        <v>26.653733085878184</v>
      </c>
      <c r="BK74" s="30">
        <v>52.42739007929813</v>
      </c>
      <c r="BL74" s="30">
        <v>48.7813605533997</v>
      </c>
      <c r="BM74" s="30">
        <v>51.42158883077442</v>
      </c>
      <c r="BN74" s="30">
        <v>50.4157875822507</v>
      </c>
      <c r="BO74" s="30">
        <v>51.673039142905345</v>
      </c>
      <c r="BP74" s="30">
        <v>50.91868820651256</v>
      </c>
      <c r="BQ74" s="30">
        <v>36.334570102918846</v>
      </c>
      <c r="BR74" s="30">
        <v>52.44897924751138</v>
      </c>
      <c r="BS74" s="30">
        <v>51.66224455879871</v>
      </c>
    </row>
    <row r="75" spans="1:71" ht="12.75">
      <c r="A75" s="25" t="s">
        <v>84</v>
      </c>
      <c r="B75" s="20">
        <f>B48*((92.906*2+16*5)/(92.906*2))</f>
        <v>14.734589800443459</v>
      </c>
      <c r="C75" s="20">
        <f aca="true" t="shared" si="17" ref="C75:AS75">C48*((92.906*2+16*5)/(92.906*2))</f>
        <v>18.69004036337803</v>
      </c>
      <c r="D75" s="20">
        <f>D48*((92.906*2+16*5)/(92.906*2))</f>
        <v>17.396114492067248</v>
      </c>
      <c r="E75" s="20">
        <f t="shared" si="17"/>
        <v>17.683653574580752</v>
      </c>
      <c r="F75" s="20">
        <f t="shared" si="17"/>
        <v>17.82742311583751</v>
      </c>
      <c r="G75" s="20">
        <f t="shared" si="17"/>
        <v>17.396114492067248</v>
      </c>
      <c r="H75" s="20">
        <f t="shared" si="17"/>
        <v>13.94564550190515</v>
      </c>
      <c r="I75" s="20">
        <f t="shared" si="17"/>
        <v>17.396114492067248</v>
      </c>
      <c r="J75" s="20">
        <f t="shared" si="17"/>
        <v>14.089415043161901</v>
      </c>
      <c r="K75" s="20">
        <f t="shared" si="17"/>
        <v>15.814649538242953</v>
      </c>
      <c r="L75" s="20">
        <f t="shared" si="17"/>
        <v>14.089415043161901</v>
      </c>
      <c r="M75" s="20">
        <f t="shared" si="17"/>
        <v>14.089415043161901</v>
      </c>
      <c r="N75" s="20">
        <f t="shared" si="17"/>
        <v>19.840196693432066</v>
      </c>
      <c r="O75" s="20">
        <f t="shared" si="17"/>
        <v>12.507950089337607</v>
      </c>
      <c r="P75" s="20">
        <f t="shared" si="17"/>
        <v>13.94564550190515</v>
      </c>
      <c r="Q75" s="20">
        <f t="shared" si="17"/>
        <v>13.94564550190515</v>
      </c>
      <c r="R75" s="20">
        <f t="shared" si="17"/>
        <v>12.507950089337607</v>
      </c>
      <c r="S75" s="20">
        <f t="shared" si="17"/>
        <v>9.488789722945771</v>
      </c>
      <c r="T75" s="20">
        <f t="shared" si="17"/>
        <v>14.808262749445674</v>
      </c>
      <c r="U75" s="20">
        <f t="shared" si="17"/>
        <v>20.559044399715837</v>
      </c>
      <c r="V75" s="20">
        <f t="shared" si="17"/>
        <v>18.833809904634787</v>
      </c>
      <c r="W75" s="20">
        <f t="shared" si="17"/>
        <v>11.789102383053836</v>
      </c>
      <c r="X75" s="20">
        <f t="shared" si="17"/>
        <v>16.245958162013213</v>
      </c>
      <c r="Y75" s="20">
        <f t="shared" si="17"/>
        <v>14.952032290702427</v>
      </c>
      <c r="Z75" s="20">
        <f t="shared" si="17"/>
        <v>21.565431188513116</v>
      </c>
      <c r="AA75" s="20">
        <f t="shared" si="17"/>
        <v>14.66449320818892</v>
      </c>
      <c r="AB75" s="20">
        <f>AB48*((92.906*2+16*5)/(92.906*2))</f>
        <v>16.10218862075646</v>
      </c>
      <c r="AC75" s="20">
        <f t="shared" si="17"/>
        <v>13.22679779562138</v>
      </c>
      <c r="AD75" s="20">
        <f t="shared" si="17"/>
        <v>14.66449320818892</v>
      </c>
      <c r="AE75" s="20">
        <f t="shared" si="17"/>
        <v>11.789102383053836</v>
      </c>
      <c r="AF75" s="20">
        <f t="shared" si="17"/>
        <v>16.245958162013213</v>
      </c>
      <c r="AG75" s="20">
        <f t="shared" si="17"/>
        <v>15.527110455729444</v>
      </c>
      <c r="AH75" s="20">
        <f t="shared" si="17"/>
        <v>7.619785686607968</v>
      </c>
      <c r="AI75" s="20">
        <f t="shared" si="17"/>
        <v>16.38972770326997</v>
      </c>
      <c r="AJ75" s="20">
        <f t="shared" si="17"/>
        <v>15.38334091447269</v>
      </c>
      <c r="AK75" s="20">
        <f t="shared" si="17"/>
        <v>13.658106419391641</v>
      </c>
      <c r="AL75" s="20">
        <f t="shared" si="17"/>
        <v>14.233184584418657</v>
      </c>
      <c r="AM75" s="20">
        <f t="shared" si="17"/>
        <v>16.38972770326997</v>
      </c>
      <c r="AN75" s="20">
        <f t="shared" si="17"/>
        <v>13.22679779562138</v>
      </c>
      <c r="AO75" s="20">
        <f t="shared" si="17"/>
        <v>14.952032290702427</v>
      </c>
      <c r="AP75" s="20">
        <f t="shared" si="17"/>
        <v>9.632559264202525</v>
      </c>
      <c r="AQ75" s="20">
        <f t="shared" si="17"/>
        <v>23.00312660108066</v>
      </c>
      <c r="AR75" s="20">
        <f t="shared" si="17"/>
        <v>14.66449320818892</v>
      </c>
      <c r="AS75" s="20">
        <f t="shared" si="17"/>
        <v>19.55265761091856</v>
      </c>
      <c r="AT75" s="30">
        <v>16.90901470303317</v>
      </c>
      <c r="AU75" s="30">
        <v>16.90901470303317</v>
      </c>
      <c r="AV75" s="30">
        <v>15.359021688588463</v>
      </c>
      <c r="AW75" s="30">
        <v>11.49584112974404</v>
      </c>
      <c r="AX75" s="30">
        <v>20.047625384797538</v>
      </c>
      <c r="AY75" s="30">
        <v>13.879125266398294</v>
      </c>
      <c r="AZ75" s="30">
        <v>11.41358492454739</v>
      </c>
      <c r="BA75" s="30">
        <v>20.18781856930661</v>
      </c>
      <c r="BB75" s="30">
        <v>21.558993746367292</v>
      </c>
      <c r="BC75" s="30">
        <v>9.95371610014423</v>
      </c>
      <c r="BD75" s="30">
        <v>14.372662497578197</v>
      </c>
      <c r="BE75" s="30">
        <v>16.76810624717456</v>
      </c>
      <c r="BF75" s="30">
        <v>20.06979879663315</v>
      </c>
      <c r="BG75" s="30">
        <v>14.728867629647167</v>
      </c>
      <c r="BH75" s="30">
        <v>12.60451172152498</v>
      </c>
      <c r="BI75" s="30">
        <v>13.02938290314942</v>
      </c>
      <c r="BJ75" s="30">
        <v>10.055284631778356</v>
      </c>
      <c r="BK75" s="30">
        <v>18.694331991475252</v>
      </c>
      <c r="BL75" s="30">
        <v>17.844589628226377</v>
      </c>
      <c r="BM75" s="30">
        <v>19.968945536348564</v>
      </c>
      <c r="BN75" s="30">
        <v>19.11920317309969</v>
      </c>
      <c r="BO75" s="30">
        <v>18.552708264267107</v>
      </c>
      <c r="BP75" s="30">
        <v>17.844589628226377</v>
      </c>
      <c r="BQ75" s="30">
        <v>12.60451172152498</v>
      </c>
      <c r="BR75" s="30">
        <v>18.74010935784556</v>
      </c>
      <c r="BS75" s="30">
        <v>18.036282349902052</v>
      </c>
    </row>
    <row r="76" spans="1:71" ht="12.75">
      <c r="A76" s="21" t="s">
        <v>85</v>
      </c>
      <c r="B76" s="20">
        <f>B49*((69.72*2+16*3)/(69.72*2))</f>
        <v>29.438726333907063</v>
      </c>
      <c r="C76" s="20">
        <f aca="true" t="shared" si="18" ref="C76:AS76">C49*((69.72*2+16*3)/(69.72*2))</f>
        <v>29.856111015490534</v>
      </c>
      <c r="D76" s="20">
        <f>D49*((69.72*2+16*3)/(69.72*2))</f>
        <v>30.261397590361444</v>
      </c>
      <c r="E76" s="20">
        <f t="shared" si="18"/>
        <v>31.612352839931155</v>
      </c>
      <c r="F76" s="20">
        <f t="shared" si="18"/>
        <v>30.53158864027538</v>
      </c>
      <c r="G76" s="20">
        <f t="shared" si="18"/>
        <v>26.613818416523234</v>
      </c>
      <c r="H76" s="20">
        <f t="shared" si="18"/>
        <v>24.992672117039586</v>
      </c>
      <c r="I76" s="20">
        <f t="shared" si="18"/>
        <v>26.34362736660929</v>
      </c>
      <c r="J76" s="20">
        <f t="shared" si="18"/>
        <v>28.099869191049912</v>
      </c>
      <c r="K76" s="20">
        <f t="shared" si="18"/>
        <v>26.748913941480204</v>
      </c>
      <c r="L76" s="20">
        <f t="shared" si="18"/>
        <v>24.452290017211705</v>
      </c>
      <c r="M76" s="20">
        <f t="shared" si="18"/>
        <v>27.694582616179</v>
      </c>
      <c r="N76" s="20">
        <f t="shared" si="18"/>
        <v>28.775346815834766</v>
      </c>
      <c r="O76" s="20">
        <f t="shared" si="18"/>
        <v>21.615283993115316</v>
      </c>
      <c r="P76" s="20">
        <f t="shared" si="18"/>
        <v>26.073436316695354</v>
      </c>
      <c r="Q76" s="20">
        <f t="shared" si="18"/>
        <v>26.884009466437178</v>
      </c>
      <c r="R76" s="20">
        <f t="shared" si="18"/>
        <v>21.34509294320138</v>
      </c>
      <c r="S76" s="20">
        <f t="shared" si="18"/>
        <v>23.236430292598968</v>
      </c>
      <c r="T76" s="20">
        <f t="shared" si="18"/>
        <v>27.96477366609294</v>
      </c>
      <c r="U76" s="20">
        <f t="shared" si="18"/>
        <v>27.55948709122203</v>
      </c>
      <c r="V76" s="20">
        <f t="shared" si="18"/>
        <v>31.612352839931155</v>
      </c>
      <c r="W76" s="20">
        <f t="shared" si="18"/>
        <v>24.31719449225473</v>
      </c>
      <c r="X76" s="20">
        <f t="shared" si="18"/>
        <v>27.289296041308088</v>
      </c>
      <c r="Y76" s="20">
        <f t="shared" si="18"/>
        <v>29.04553786574871</v>
      </c>
      <c r="Z76" s="20">
        <f t="shared" si="18"/>
        <v>30.801779690189328</v>
      </c>
      <c r="AA76" s="20">
        <f t="shared" si="18"/>
        <v>28.775346815834766</v>
      </c>
      <c r="AB76" s="20">
        <f>AB49*((69.72*2+16*3)/(69.72*2))</f>
        <v>29.585919965576593</v>
      </c>
      <c r="AC76" s="20">
        <f t="shared" si="18"/>
        <v>27.154200516351118</v>
      </c>
      <c r="AD76" s="20">
        <f t="shared" si="18"/>
        <v>27.42439156626506</v>
      </c>
      <c r="AE76" s="20">
        <f t="shared" si="18"/>
        <v>24.452290017211705</v>
      </c>
      <c r="AF76" s="20">
        <f t="shared" si="18"/>
        <v>26.073436316695354</v>
      </c>
      <c r="AG76" s="20">
        <f t="shared" si="18"/>
        <v>27.289296041308088</v>
      </c>
      <c r="AH76" s="20">
        <f t="shared" si="18"/>
        <v>25.66814974182444</v>
      </c>
      <c r="AI76" s="20">
        <f t="shared" si="18"/>
        <v>29.04553786574871</v>
      </c>
      <c r="AJ76" s="20">
        <f t="shared" si="18"/>
        <v>29.04553786574871</v>
      </c>
      <c r="AK76" s="20">
        <f t="shared" si="18"/>
        <v>29.31572891566265</v>
      </c>
      <c r="AL76" s="20">
        <f t="shared" si="18"/>
        <v>28.505155765920826</v>
      </c>
      <c r="AM76" s="20">
        <f t="shared" si="18"/>
        <v>29.585919965576593</v>
      </c>
      <c r="AN76" s="20">
        <f t="shared" si="18"/>
        <v>26.34362736660929</v>
      </c>
      <c r="AO76" s="20">
        <f t="shared" si="18"/>
        <v>23.371525817555938</v>
      </c>
      <c r="AP76" s="20">
        <f t="shared" si="18"/>
        <v>26.478722891566264</v>
      </c>
      <c r="AQ76" s="20">
        <f t="shared" si="18"/>
        <v>30.936875215146294</v>
      </c>
      <c r="AR76" s="20">
        <f t="shared" si="18"/>
        <v>28.099869191049912</v>
      </c>
      <c r="AS76" s="20">
        <f t="shared" si="18"/>
        <v>29.856111015490534</v>
      </c>
      <c r="AT76" s="30">
        <v>28.86473838209983</v>
      </c>
      <c r="AU76" s="30">
        <v>28.86473838209983</v>
      </c>
      <c r="AV76" s="30">
        <v>27.540667814113593</v>
      </c>
      <c r="AW76" s="30">
        <v>27.927807228915665</v>
      </c>
      <c r="AX76" s="30">
        <v>27.66433734939759</v>
      </c>
      <c r="AY76" s="30">
        <v>28.98168674698795</v>
      </c>
      <c r="AZ76" s="30">
        <v>25.422154905335628</v>
      </c>
      <c r="BA76" s="30">
        <v>28.191277108433734</v>
      </c>
      <c r="BB76" s="30">
        <v>27.540667814113593</v>
      </c>
      <c r="BC76" s="30">
        <v>25.556578313253013</v>
      </c>
      <c r="BD76" s="30">
        <v>24.627712564543895</v>
      </c>
      <c r="BE76" s="30">
        <v>26.878632530120484</v>
      </c>
      <c r="BF76" s="30">
        <v>32.23406110154905</v>
      </c>
      <c r="BG76" s="30">
        <v>27.01507228915663</v>
      </c>
      <c r="BH76" s="30">
        <v>26.881993115318416</v>
      </c>
      <c r="BI76" s="30">
        <v>27.281230636833047</v>
      </c>
      <c r="BJ76" s="30">
        <v>23.155776247848536</v>
      </c>
      <c r="BK76" s="30">
        <v>29.01125989672978</v>
      </c>
      <c r="BL76" s="30">
        <v>29.809734939759036</v>
      </c>
      <c r="BM76" s="30">
        <v>30.075893287435456</v>
      </c>
      <c r="BN76" s="30">
        <v>29.67665576592083</v>
      </c>
      <c r="BO76" s="30">
        <v>28.612022375215147</v>
      </c>
      <c r="BP76" s="30">
        <v>27.547388984509467</v>
      </c>
      <c r="BQ76" s="30">
        <v>27.813547332185887</v>
      </c>
      <c r="BR76" s="30">
        <v>29.304302925989678</v>
      </c>
      <c r="BS76" s="30">
        <v>28.46751721170396</v>
      </c>
    </row>
    <row r="77" spans="1:71" ht="12.75">
      <c r="A77" s="21" t="s">
        <v>86</v>
      </c>
      <c r="B77" s="20">
        <f>B50*((63.546+16)/63.546)</f>
        <v>397.8176250275391</v>
      </c>
      <c r="C77" s="20">
        <f aca="true" t="shared" si="19" ref="C77:AS77">C50*((63.546+16)/63.546)</f>
        <v>254.62831573977903</v>
      </c>
      <c r="D77" s="20">
        <f>D50*((63.546+16)/63.546)</f>
        <v>256.01216528184307</v>
      </c>
      <c r="E77" s="20">
        <f t="shared" si="19"/>
        <v>270.10226971013117</v>
      </c>
      <c r="F77" s="20">
        <f t="shared" si="19"/>
        <v>230.59965550939472</v>
      </c>
      <c r="G77" s="20">
        <f t="shared" si="19"/>
        <v>175.4972828344821</v>
      </c>
      <c r="H77" s="20">
        <f t="shared" si="19"/>
        <v>206.31938627136248</v>
      </c>
      <c r="I77" s="20">
        <f t="shared" si="19"/>
        <v>247.33165451798692</v>
      </c>
      <c r="J77" s="20">
        <f t="shared" si="19"/>
        <v>193.9905448966103</v>
      </c>
      <c r="K77" s="20">
        <f t="shared" si="19"/>
        <v>260.0379094042111</v>
      </c>
      <c r="L77" s="20">
        <f t="shared" si="19"/>
        <v>128.06898489283353</v>
      </c>
      <c r="M77" s="20">
        <f t="shared" si="19"/>
        <v>168.95544863563399</v>
      </c>
      <c r="N77" s="20">
        <f t="shared" si="19"/>
        <v>303.81787673496365</v>
      </c>
      <c r="O77" s="20">
        <f t="shared" si="19"/>
        <v>222.04494924936265</v>
      </c>
      <c r="P77" s="20">
        <f t="shared" si="19"/>
        <v>162.16200542913793</v>
      </c>
      <c r="Q77" s="20">
        <f t="shared" si="19"/>
        <v>243.18010589179488</v>
      </c>
      <c r="R77" s="20">
        <f t="shared" si="19"/>
        <v>175.37147833065808</v>
      </c>
      <c r="S77" s="20">
        <f t="shared" si="19"/>
        <v>123.91743626664147</v>
      </c>
      <c r="T77" s="20">
        <f t="shared" si="19"/>
        <v>201.0355971107544</v>
      </c>
      <c r="U77" s="20">
        <f t="shared" si="19"/>
        <v>255.76055627419507</v>
      </c>
      <c r="V77" s="20">
        <f t="shared" si="19"/>
        <v>385.96821773203663</v>
      </c>
      <c r="W77" s="20">
        <f t="shared" si="19"/>
        <v>207.70323581342646</v>
      </c>
      <c r="X77" s="20">
        <f t="shared" si="19"/>
        <v>285.0730056651874</v>
      </c>
      <c r="Y77" s="20">
        <f t="shared" si="19"/>
        <v>303.6920722311396</v>
      </c>
      <c r="Z77" s="20">
        <f t="shared" si="19"/>
        <v>361.8137529978284</v>
      </c>
      <c r="AA77" s="20">
        <f t="shared" si="19"/>
        <v>296.52121551317157</v>
      </c>
      <c r="AB77" s="20">
        <f>AB50*((63.546+16)/63.546)</f>
        <v>297.15023803229155</v>
      </c>
      <c r="AC77" s="20">
        <f t="shared" si="19"/>
        <v>248.46389505240296</v>
      </c>
      <c r="AD77" s="20">
        <f t="shared" si="19"/>
        <v>192.35508634689828</v>
      </c>
      <c r="AE77" s="20">
        <f t="shared" si="19"/>
        <v>125.6786993201775</v>
      </c>
      <c r="AF77" s="20">
        <f t="shared" si="19"/>
        <v>233.11574558587478</v>
      </c>
      <c r="AG77" s="20">
        <f t="shared" si="19"/>
        <v>222.54816726465864</v>
      </c>
      <c r="AH77" s="20">
        <f t="shared" si="19"/>
        <v>187.19710169011424</v>
      </c>
      <c r="AI77" s="20">
        <f t="shared" si="19"/>
        <v>271.2345102445472</v>
      </c>
      <c r="AJ77" s="20">
        <f t="shared" si="19"/>
        <v>280.9214570389953</v>
      </c>
      <c r="AK77" s="20">
        <f t="shared" si="19"/>
        <v>251.98642115947496</v>
      </c>
      <c r="AL77" s="20">
        <f t="shared" si="19"/>
        <v>203.92910069870643</v>
      </c>
      <c r="AM77" s="20">
        <f t="shared" si="19"/>
        <v>184.80681611745823</v>
      </c>
      <c r="AN77" s="20">
        <f t="shared" si="19"/>
        <v>232.23511405910673</v>
      </c>
      <c r="AO77" s="20">
        <f t="shared" si="19"/>
        <v>71.45695817203286</v>
      </c>
      <c r="AP77" s="20">
        <f t="shared" si="19"/>
        <v>200.28077008781037</v>
      </c>
      <c r="AQ77" s="20">
        <f t="shared" si="19"/>
        <v>282.6827200925314</v>
      </c>
      <c r="AR77" s="20">
        <f t="shared" si="19"/>
        <v>279.16019398545933</v>
      </c>
      <c r="AS77" s="20">
        <f t="shared" si="19"/>
        <v>375.6522484184685</v>
      </c>
      <c r="AT77" s="30">
        <v>391.23385599408306</v>
      </c>
      <c r="AU77" s="30">
        <v>391.23385599408306</v>
      </c>
      <c r="AV77" s="30">
        <v>309.36203740597364</v>
      </c>
      <c r="AW77" s="30">
        <v>238.9709751046486</v>
      </c>
      <c r="AX77" s="30">
        <v>265.8368085481383</v>
      </c>
      <c r="AY77" s="30">
        <v>95.93188014981273</v>
      </c>
      <c r="AZ77" s="30">
        <v>237.60089520976928</v>
      </c>
      <c r="BA77" s="30">
        <v>209.28361577439964</v>
      </c>
      <c r="BB77" s="30">
        <v>192.96595796745666</v>
      </c>
      <c r="BC77" s="30">
        <v>217.99354351178675</v>
      </c>
      <c r="BD77" s="30">
        <v>191.85624958297925</v>
      </c>
      <c r="BE77" s="30">
        <v>212.3242042300066</v>
      </c>
      <c r="BF77" s="30">
        <v>385.1170031787996</v>
      </c>
      <c r="BG77" s="30">
        <v>247.60579567557363</v>
      </c>
      <c r="BH77" s="30">
        <v>175.1086032480408</v>
      </c>
      <c r="BI77" s="30">
        <v>291.3519647814182</v>
      </c>
      <c r="BJ77" s="30">
        <v>186.13809064299878</v>
      </c>
      <c r="BK77" s="30">
        <v>380.3314248890567</v>
      </c>
      <c r="BL77" s="30">
        <v>171.1429448588424</v>
      </c>
      <c r="BM77" s="30">
        <v>330.88462184873947</v>
      </c>
      <c r="BN77" s="30">
        <v>345.8797676328959</v>
      </c>
      <c r="BO77" s="30">
        <v>293.2108671513549</v>
      </c>
      <c r="BP77" s="30">
        <v>293.5826476253423</v>
      </c>
      <c r="BQ77" s="30">
        <v>212.16272382211312</v>
      </c>
      <c r="BR77" s="30">
        <v>350.7504673779624</v>
      </c>
      <c r="BS77" s="30">
        <v>346.2290159569446</v>
      </c>
    </row>
    <row r="78" spans="1:71" ht="12.75">
      <c r="A78" s="21" t="s">
        <v>87</v>
      </c>
      <c r="B78" s="20">
        <f>B51*((65.37+16)/65.37)</f>
        <v>166.4244913568915</v>
      </c>
      <c r="C78" s="20">
        <f aca="true" t="shared" si="20" ref="C78:AS78">C51*((65.37+16)/65.37)</f>
        <v>167.88210601193205</v>
      </c>
      <c r="D78" s="20">
        <f>D51*((65.37+16)/65.37)</f>
        <v>166.8813184947223</v>
      </c>
      <c r="E78" s="20">
        <f t="shared" si="20"/>
        <v>169.38328728774667</v>
      </c>
      <c r="F78" s="20">
        <f t="shared" si="20"/>
        <v>170.00877948600274</v>
      </c>
      <c r="G78" s="20">
        <f t="shared" si="20"/>
        <v>132.97964134924277</v>
      </c>
      <c r="H78" s="20">
        <f t="shared" si="20"/>
        <v>119.3439114272602</v>
      </c>
      <c r="I78" s="20">
        <f t="shared" si="20"/>
        <v>133.22983822854516</v>
      </c>
      <c r="J78" s="20">
        <f t="shared" si="20"/>
        <v>109.21093781551168</v>
      </c>
      <c r="K78" s="20">
        <f t="shared" si="20"/>
        <v>130.60277099586963</v>
      </c>
      <c r="L78" s="20">
        <f t="shared" si="20"/>
        <v>112.58859568609452</v>
      </c>
      <c r="M78" s="20">
        <f t="shared" si="20"/>
        <v>109.21093781551168</v>
      </c>
      <c r="N78" s="20">
        <f t="shared" si="20"/>
        <v>151.86950573657637</v>
      </c>
      <c r="O78" s="20">
        <f t="shared" si="20"/>
        <v>113.46428476365304</v>
      </c>
      <c r="P78" s="20">
        <f t="shared" si="20"/>
        <v>119.3439114272602</v>
      </c>
      <c r="Q78" s="20">
        <f t="shared" si="20"/>
        <v>117.46743483249196</v>
      </c>
      <c r="R78" s="20">
        <f t="shared" si="20"/>
        <v>119.4690098669114</v>
      </c>
      <c r="S78" s="20">
        <f t="shared" si="20"/>
        <v>109.58623313446533</v>
      </c>
      <c r="T78" s="20">
        <f t="shared" si="20"/>
        <v>120.8450927030748</v>
      </c>
      <c r="U78" s="20">
        <f t="shared" si="20"/>
        <v>148.49184786599355</v>
      </c>
      <c r="V78" s="20">
        <f t="shared" si="20"/>
        <v>169.8836810463515</v>
      </c>
      <c r="W78" s="20">
        <f t="shared" si="20"/>
        <v>108.21015029830195</v>
      </c>
      <c r="X78" s="20">
        <f t="shared" si="20"/>
        <v>137.2329882973841</v>
      </c>
      <c r="Y78" s="20">
        <f t="shared" si="20"/>
        <v>163.12836530518584</v>
      </c>
      <c r="Z78" s="20">
        <f t="shared" si="20"/>
        <v>165.1299403396053</v>
      </c>
      <c r="AA78" s="20">
        <f t="shared" si="20"/>
        <v>161.8773809086737</v>
      </c>
      <c r="AB78" s="20">
        <f>AB51*((65.37+16)/65.37)</f>
        <v>163.12836530518584</v>
      </c>
      <c r="AC78" s="20">
        <f t="shared" si="20"/>
        <v>121.84588022028453</v>
      </c>
      <c r="AD78" s="20">
        <f t="shared" si="20"/>
        <v>131.72865695273057</v>
      </c>
      <c r="AE78" s="20">
        <f t="shared" si="20"/>
        <v>111.08741441027993</v>
      </c>
      <c r="AF78" s="20">
        <f t="shared" si="20"/>
        <v>135.7318070215695</v>
      </c>
      <c r="AG78" s="20">
        <f t="shared" si="20"/>
        <v>126.47452248737949</v>
      </c>
      <c r="AH78" s="20">
        <f t="shared" si="20"/>
        <v>107.58465810004587</v>
      </c>
      <c r="AI78" s="20">
        <f t="shared" si="20"/>
        <v>127.35021156493801</v>
      </c>
      <c r="AJ78" s="20">
        <f t="shared" si="20"/>
        <v>124.8482427719137</v>
      </c>
      <c r="AK78" s="20">
        <f t="shared" si="20"/>
        <v>128.22590064249653</v>
      </c>
      <c r="AL78" s="20">
        <f t="shared" si="20"/>
        <v>129.3517865993575</v>
      </c>
      <c r="AM78" s="20">
        <f t="shared" si="20"/>
        <v>141.1110399265718</v>
      </c>
      <c r="AN78" s="20">
        <f t="shared" si="20"/>
        <v>125.97412872877464</v>
      </c>
      <c r="AO78" s="20">
        <f t="shared" si="20"/>
        <v>119.96940362551625</v>
      </c>
      <c r="AP78" s="20">
        <f t="shared" si="20"/>
        <v>120.09450206516746</v>
      </c>
      <c r="AQ78" s="20">
        <f t="shared" si="20"/>
        <v>160.0009043139054</v>
      </c>
      <c r="AR78" s="20">
        <f t="shared" si="20"/>
        <v>140.98594148692058</v>
      </c>
      <c r="AS78" s="20">
        <f t="shared" si="20"/>
        <v>165.8805309775126</v>
      </c>
      <c r="AT78" s="30">
        <v>159.75942075875784</v>
      </c>
      <c r="AU78" s="30">
        <v>159.75942075875784</v>
      </c>
      <c r="AV78" s="30">
        <v>141.12286515221047</v>
      </c>
      <c r="AW78" s="30">
        <v>116.98509010249347</v>
      </c>
      <c r="AX78" s="30">
        <v>144.55404772831574</v>
      </c>
      <c r="AY78" s="30">
        <v>150.65337463668348</v>
      </c>
      <c r="AZ78" s="30">
        <v>119.05325982866756</v>
      </c>
      <c r="BA78" s="30">
        <v>121.86455162918769</v>
      </c>
      <c r="BB78" s="30">
        <v>121.26022036102185</v>
      </c>
      <c r="BC78" s="30">
        <v>121.62057855285299</v>
      </c>
      <c r="BD78" s="30">
        <v>133.0306765335781</v>
      </c>
      <c r="BE78" s="30">
        <v>128.00371087654887</v>
      </c>
      <c r="BF78" s="30">
        <v>162.3721732446076</v>
      </c>
      <c r="BG78" s="30">
        <v>128.53024460761816</v>
      </c>
      <c r="BH78" s="30">
        <v>128.03731941257456</v>
      </c>
      <c r="BI78" s="30">
        <v>128.77670720513993</v>
      </c>
      <c r="BJ78" s="30">
        <v>103.14459706287286</v>
      </c>
      <c r="BK78" s="30">
        <v>154.90174254245065</v>
      </c>
      <c r="BL78" s="30">
        <v>158.35221890775586</v>
      </c>
      <c r="BM78" s="30">
        <v>147.3846333180358</v>
      </c>
      <c r="BN78" s="30">
        <v>159.95422579164753</v>
      </c>
      <c r="BO78" s="30">
        <v>156.01082423129873</v>
      </c>
      <c r="BP78" s="30">
        <v>160.69361358421293</v>
      </c>
      <c r="BQ78" s="30">
        <v>129.51609499770538</v>
      </c>
      <c r="BR78" s="30">
        <v>156.96431084595378</v>
      </c>
      <c r="BS78" s="30">
        <v>152.8933213247667</v>
      </c>
    </row>
    <row r="79" spans="1:71" ht="12.75">
      <c r="A79" s="21" t="s">
        <v>88</v>
      </c>
      <c r="B79" s="20">
        <f>B52*((207.19+16)/207.19)</f>
        <v>5.17067426034075</v>
      </c>
      <c r="C79" s="20">
        <f aca="true" t="shared" si="21" ref="C79:AS79">C52*((207.19+16)/207.19)</f>
        <v>8.011313432115449</v>
      </c>
      <c r="D79" s="20">
        <f>D52*((207.19+16)/207.19)</f>
        <v>7.145225493508374</v>
      </c>
      <c r="E79" s="20">
        <f t="shared" si="21"/>
        <v>7.361747478160143</v>
      </c>
      <c r="F79" s="20">
        <f t="shared" si="21"/>
        <v>8.660879386070755</v>
      </c>
      <c r="G79" s="20">
        <f t="shared" si="21"/>
        <v>3.356090762102418</v>
      </c>
      <c r="H79" s="20">
        <f t="shared" si="21"/>
        <v>3.1395687774506484</v>
      </c>
      <c r="I79" s="20">
        <f t="shared" si="21"/>
        <v>2.2734808388435734</v>
      </c>
      <c r="J79" s="20">
        <f t="shared" si="21"/>
        <v>2.381741831169458</v>
      </c>
      <c r="K79" s="20">
        <f t="shared" si="21"/>
        <v>3.6808737390800714</v>
      </c>
      <c r="L79" s="20">
        <f t="shared" si="21"/>
        <v>1.7321758772141511</v>
      </c>
      <c r="M79" s="20">
        <f t="shared" si="21"/>
        <v>2.381741831169458</v>
      </c>
      <c r="N79" s="20">
        <f t="shared" si="21"/>
        <v>3.572612746754187</v>
      </c>
      <c r="O79" s="20">
        <f t="shared" si="21"/>
        <v>1.6239148848882665</v>
      </c>
      <c r="P79" s="20">
        <f t="shared" si="21"/>
        <v>3.6808737390800714</v>
      </c>
      <c r="Q79" s="20">
        <f t="shared" si="21"/>
        <v>2.5982638158212263</v>
      </c>
      <c r="R79" s="20">
        <f t="shared" si="21"/>
        <v>2.165219846517689</v>
      </c>
      <c r="S79" s="20">
        <f t="shared" si="21"/>
        <v>2.4900028234953426</v>
      </c>
      <c r="T79" s="20">
        <f t="shared" si="21"/>
        <v>4.005656716057724</v>
      </c>
      <c r="U79" s="20">
        <f t="shared" si="21"/>
        <v>4.980005646990685</v>
      </c>
      <c r="V79" s="20">
        <f t="shared" si="21"/>
        <v>3.247829769776533</v>
      </c>
      <c r="W79" s="20">
        <f t="shared" si="21"/>
        <v>0.5413049616294222</v>
      </c>
      <c r="X79" s="20">
        <f t="shared" si="21"/>
        <v>2.706524808147111</v>
      </c>
      <c r="Y79" s="20">
        <f t="shared" si="21"/>
        <v>6.279137554901297</v>
      </c>
      <c r="Z79" s="20">
        <f t="shared" si="21"/>
        <v>5.629571600945991</v>
      </c>
      <c r="AA79" s="20">
        <f t="shared" si="21"/>
        <v>7.9030524397895645</v>
      </c>
      <c r="AB79" s="20">
        <f>AB52*((207.19+16)/207.19)</f>
        <v>8.660879386070755</v>
      </c>
      <c r="AC79" s="20">
        <f t="shared" si="21"/>
        <v>3.0313077851247643</v>
      </c>
      <c r="AD79" s="20">
        <f t="shared" si="21"/>
        <v>6.712181524204836</v>
      </c>
      <c r="AE79" s="20">
        <f t="shared" si="21"/>
        <v>2.0569588541918047</v>
      </c>
      <c r="AF79" s="20">
        <f t="shared" si="21"/>
        <v>2.706524808147111</v>
      </c>
      <c r="AG79" s="20">
        <f t="shared" si="21"/>
        <v>3.1395687774506484</v>
      </c>
      <c r="AH79" s="20">
        <f t="shared" si="21"/>
        <v>2.4900028234953426</v>
      </c>
      <c r="AI79" s="20">
        <f t="shared" si="21"/>
        <v>3.6808737390800714</v>
      </c>
      <c r="AJ79" s="20">
        <f t="shared" si="21"/>
        <v>3.6808737390800714</v>
      </c>
      <c r="AK79" s="20">
        <f t="shared" si="21"/>
        <v>4.330439693035378</v>
      </c>
      <c r="AL79" s="20">
        <f t="shared" si="21"/>
        <v>2.4900028234953426</v>
      </c>
      <c r="AM79" s="20">
        <f t="shared" si="21"/>
        <v>4.2221787007094935</v>
      </c>
      <c r="AN79" s="20">
        <f t="shared" si="21"/>
        <v>3.572612746754187</v>
      </c>
      <c r="AO79" s="20">
        <f t="shared" si="21"/>
        <v>1.0826099232588444</v>
      </c>
      <c r="AP79" s="20">
        <f t="shared" si="21"/>
        <v>3.356090762102418</v>
      </c>
      <c r="AQ79" s="20">
        <f t="shared" si="21"/>
        <v>6.170876562575414</v>
      </c>
      <c r="AR79" s="20">
        <f t="shared" si="21"/>
        <v>3.89739572373184</v>
      </c>
      <c r="AS79" s="20">
        <f t="shared" si="21"/>
        <v>3.572612746754187</v>
      </c>
      <c r="AT79" s="30">
        <v>4.774794512283411</v>
      </c>
      <c r="AU79" s="30">
        <v>4.774794512283411</v>
      </c>
      <c r="AV79" s="30">
        <v>3.925942154544138</v>
      </c>
      <c r="AW79" s="30">
        <v>1.5835189922293544</v>
      </c>
      <c r="AX79" s="30">
        <v>8.023162893962065</v>
      </c>
      <c r="AY79" s="30">
        <v>10.13452155026787</v>
      </c>
      <c r="AZ79" s="30">
        <v>3.183196341522274</v>
      </c>
      <c r="BA79" s="30">
        <v>9.606681886191417</v>
      </c>
      <c r="BB79" s="30">
        <v>10.928974105893142</v>
      </c>
      <c r="BC79" s="30">
        <v>2.3224945219363873</v>
      </c>
      <c r="BD79" s="30">
        <v>5.199220691153047</v>
      </c>
      <c r="BE79" s="30">
        <v>7.42745813021864</v>
      </c>
      <c r="BF79" s="30">
        <v>5.144820889039046</v>
      </c>
      <c r="BG79" s="30">
        <v>5.22561267435687</v>
      </c>
      <c r="BH79" s="30">
        <v>5.652193300834982</v>
      </c>
      <c r="BI79" s="30">
        <v>4.799032047878759</v>
      </c>
      <c r="BJ79" s="30">
        <v>0.7465160963366958</v>
      </c>
      <c r="BK79" s="30">
        <v>5.118967517737342</v>
      </c>
      <c r="BL79" s="30">
        <v>7.1452254935083745</v>
      </c>
      <c r="BM79" s="30">
        <v>8.744902842801292</v>
      </c>
      <c r="BN79" s="30">
        <v>7.785096433225541</v>
      </c>
      <c r="BO79" s="30">
        <v>6.931935180269318</v>
      </c>
      <c r="BP79" s="30">
        <v>4.692386891259231</v>
      </c>
      <c r="BQ79" s="30">
        <v>5.758838457454511</v>
      </c>
      <c r="BR79" s="30">
        <v>6.140175684154641</v>
      </c>
      <c r="BS79" s="30">
        <v>5.199220691153047</v>
      </c>
    </row>
    <row r="80" spans="1:71" ht="12.75">
      <c r="A80" s="25" t="s">
        <v>89</v>
      </c>
      <c r="B80" s="20">
        <f>B53*((138.91*2+16*3)/(138.91*2))</f>
        <v>25.566467496940465</v>
      </c>
      <c r="C80" s="20">
        <f aca="true" t="shared" si="22" ref="C80:AS80">C53*((138.91*2+16*3)/(138.91*2))</f>
        <v>26.755073680800518</v>
      </c>
      <c r="D80" s="20">
        <f>D53*((138.91*2+16*3)/(138.91*2))</f>
        <v>27.462256245050753</v>
      </c>
      <c r="E80" s="20">
        <f t="shared" si="22"/>
        <v>25.1049810308833</v>
      </c>
      <c r="F80" s="20">
        <f t="shared" si="22"/>
        <v>25.81216359513354</v>
      </c>
      <c r="G80" s="20">
        <f t="shared" si="22"/>
        <v>18.622474191922826</v>
      </c>
      <c r="H80" s="20">
        <f t="shared" si="22"/>
        <v>12.493558635087465</v>
      </c>
      <c r="I80" s="20">
        <f t="shared" si="22"/>
        <v>16.972381542005614</v>
      </c>
      <c r="J80" s="20">
        <f t="shared" si="22"/>
        <v>13.907923763587934</v>
      </c>
      <c r="K80" s="20">
        <f t="shared" si="22"/>
        <v>13.672196242171188</v>
      </c>
      <c r="L80" s="20">
        <f t="shared" si="22"/>
        <v>10.254147181628392</v>
      </c>
      <c r="M80" s="20">
        <f t="shared" si="22"/>
        <v>16.26519897775538</v>
      </c>
      <c r="N80" s="20">
        <f t="shared" si="22"/>
        <v>26.401482398675398</v>
      </c>
      <c r="O80" s="20">
        <f t="shared" si="22"/>
        <v>14.26151504571305</v>
      </c>
      <c r="P80" s="20">
        <f t="shared" si="22"/>
        <v>14.26151504571305</v>
      </c>
      <c r="Q80" s="20">
        <f t="shared" si="22"/>
        <v>18.38674667050608</v>
      </c>
      <c r="R80" s="20">
        <f t="shared" si="22"/>
        <v>15.086561370671657</v>
      </c>
      <c r="S80" s="20">
        <f t="shared" si="22"/>
        <v>9.900555899503276</v>
      </c>
      <c r="T80" s="20">
        <f t="shared" si="22"/>
        <v>19.683248038298174</v>
      </c>
      <c r="U80" s="20">
        <f t="shared" si="22"/>
        <v>23.45488838096609</v>
      </c>
      <c r="V80" s="20">
        <f t="shared" si="22"/>
        <v>22.39411453459074</v>
      </c>
      <c r="W80" s="20">
        <f t="shared" si="22"/>
        <v>7.7790082067525725</v>
      </c>
      <c r="X80" s="20">
        <f t="shared" si="22"/>
        <v>15.558016413505145</v>
      </c>
      <c r="Y80" s="20">
        <f t="shared" si="22"/>
        <v>18.85820171333957</v>
      </c>
      <c r="Z80" s="20">
        <f t="shared" si="22"/>
        <v>29.465940177093078</v>
      </c>
      <c r="AA80" s="20">
        <f t="shared" si="22"/>
        <v>21.68693197034051</v>
      </c>
      <c r="AB80" s="20">
        <f>AB53*((138.91*2+16*3)/(138.91*2))</f>
        <v>20.979749406090274</v>
      </c>
      <c r="AC80" s="20">
        <f t="shared" si="22"/>
        <v>12.25783111367072</v>
      </c>
      <c r="AD80" s="20">
        <f t="shared" si="22"/>
        <v>22.158387013173996</v>
      </c>
      <c r="AE80" s="20">
        <f t="shared" si="22"/>
        <v>9.546964617378158</v>
      </c>
      <c r="AF80" s="20">
        <f t="shared" si="22"/>
        <v>12.847149917212583</v>
      </c>
      <c r="AG80" s="20">
        <f t="shared" si="22"/>
        <v>12.847149917212583</v>
      </c>
      <c r="AH80" s="20">
        <f t="shared" si="22"/>
        <v>7.425416924627456</v>
      </c>
      <c r="AI80" s="20">
        <f t="shared" si="22"/>
        <v>21.68693197034051</v>
      </c>
      <c r="AJ80" s="20">
        <f t="shared" si="22"/>
        <v>15.204425131380027</v>
      </c>
      <c r="AK80" s="20">
        <f t="shared" si="22"/>
        <v>16.854517781297243</v>
      </c>
      <c r="AL80" s="20">
        <f t="shared" si="22"/>
        <v>16.618790259880498</v>
      </c>
      <c r="AM80" s="20">
        <f t="shared" si="22"/>
        <v>17.20810906342236</v>
      </c>
      <c r="AN80" s="20">
        <f t="shared" si="22"/>
        <v>15.675880174213518</v>
      </c>
      <c r="AO80" s="20">
        <f t="shared" si="22"/>
        <v>15.558016413505145</v>
      </c>
      <c r="AP80" s="20">
        <f t="shared" si="22"/>
        <v>12.72928615650421</v>
      </c>
      <c r="AQ80" s="20">
        <f t="shared" si="22"/>
        <v>30.880305305593545</v>
      </c>
      <c r="AR80" s="20">
        <f t="shared" si="22"/>
        <v>17.79742786696422</v>
      </c>
      <c r="AS80" s="20">
        <f t="shared" si="22"/>
        <v>26.755073680800518</v>
      </c>
      <c r="AT80" s="30">
        <v>25.529525124181124</v>
      </c>
      <c r="AU80" s="30">
        <v>25.529525124181124</v>
      </c>
      <c r="AV80" s="30">
        <v>14.208740227485421</v>
      </c>
      <c r="AW80" s="30">
        <v>13.102228205312793</v>
      </c>
      <c r="AX80" s="30">
        <v>30.571865812396517</v>
      </c>
      <c r="AY80" s="30">
        <v>26.779115542437548</v>
      </c>
      <c r="AZ80" s="30">
        <v>17.44325019796991</v>
      </c>
      <c r="BA80" s="30">
        <v>30.916661291483695</v>
      </c>
      <c r="BB80" s="30">
        <v>39.276192498740194</v>
      </c>
      <c r="BC80" s="30">
        <v>14.826205600748684</v>
      </c>
      <c r="BD80" s="30">
        <v>23.334679072780936</v>
      </c>
      <c r="BE80" s="30">
        <v>28.301962241739258</v>
      </c>
      <c r="BF80" s="30">
        <v>26.022090094305668</v>
      </c>
      <c r="BG80" s="30">
        <v>16.60295781441221</v>
      </c>
      <c r="BH80" s="30">
        <v>18.34452681592398</v>
      </c>
      <c r="BI80" s="30">
        <v>16.13853941400907</v>
      </c>
      <c r="BJ80" s="30">
        <v>8.475635807357282</v>
      </c>
      <c r="BK80" s="30">
        <v>25.078593621769492</v>
      </c>
      <c r="BL80" s="30">
        <v>27.865104024188323</v>
      </c>
      <c r="BM80" s="30">
        <v>31.46434662731265</v>
      </c>
      <c r="BN80" s="30">
        <v>30.53550982650637</v>
      </c>
      <c r="BO80" s="30">
        <v>22.40818781945144</v>
      </c>
      <c r="BP80" s="30">
        <v>27.2845810236844</v>
      </c>
      <c r="BQ80" s="30">
        <v>26.007430422575766</v>
      </c>
      <c r="BR80" s="30">
        <v>24.980080627744584</v>
      </c>
      <c r="BS80" s="30">
        <v>26.338152616802248</v>
      </c>
    </row>
    <row r="81" spans="1:71" ht="12.75">
      <c r="A81" s="21" t="s">
        <v>90</v>
      </c>
      <c r="B81" s="20">
        <f>B54*((140.12+16*2)/(140.02))</f>
        <v>56.05393515212113</v>
      </c>
      <c r="C81" s="20">
        <f aca="true" t="shared" si="23" ref="C81:AS81">C54*((140.12+16*2)/(140.02))</f>
        <v>62.26412112555348</v>
      </c>
      <c r="D81" s="20">
        <f>D54*((140.12+16*2)/(140.02))</f>
        <v>60.65810212826738</v>
      </c>
      <c r="E81" s="20">
        <f t="shared" si="23"/>
        <v>62.26412112555348</v>
      </c>
      <c r="F81" s="20">
        <f t="shared" si="23"/>
        <v>55.46942536780458</v>
      </c>
      <c r="G81" s="20">
        <f t="shared" si="23"/>
        <v>44.96853192401085</v>
      </c>
      <c r="H81" s="20">
        <f t="shared" si="23"/>
        <v>31.37914040851307</v>
      </c>
      <c r="I81" s="20">
        <f t="shared" si="23"/>
        <v>52.01030752749607</v>
      </c>
      <c r="J81" s="20">
        <f t="shared" si="23"/>
        <v>42.49773346664762</v>
      </c>
      <c r="K81" s="20">
        <f t="shared" si="23"/>
        <v>50.65136837594629</v>
      </c>
      <c r="L81" s="20">
        <f t="shared" si="23"/>
        <v>32.49099971432652</v>
      </c>
      <c r="M81" s="20">
        <f t="shared" si="23"/>
        <v>35.08533809455792</v>
      </c>
      <c r="N81" s="20">
        <f t="shared" si="23"/>
        <v>49.41596914726467</v>
      </c>
      <c r="O81" s="20">
        <f t="shared" si="23"/>
        <v>28.290642336809018</v>
      </c>
      <c r="P81" s="20">
        <f t="shared" si="23"/>
        <v>43.238973003856586</v>
      </c>
      <c r="Q81" s="20">
        <f t="shared" si="23"/>
        <v>38.42091601199828</v>
      </c>
      <c r="R81" s="20">
        <f t="shared" si="23"/>
        <v>32.49099971432652</v>
      </c>
      <c r="S81" s="20">
        <f t="shared" si="23"/>
        <v>26.190463648050272</v>
      </c>
      <c r="T81" s="20">
        <f t="shared" si="23"/>
        <v>44.59791215540636</v>
      </c>
      <c r="U81" s="20">
        <f t="shared" si="23"/>
        <v>55.22234552206827</v>
      </c>
      <c r="V81" s="20">
        <f t="shared" si="23"/>
        <v>62.5112009712898</v>
      </c>
      <c r="W81" s="20">
        <f t="shared" si="23"/>
        <v>26.684623339522922</v>
      </c>
      <c r="X81" s="20">
        <f t="shared" si="23"/>
        <v>48.6747296100557</v>
      </c>
      <c r="Y81" s="20">
        <f t="shared" si="23"/>
        <v>51.51614783602342</v>
      </c>
      <c r="Z81" s="20">
        <f t="shared" si="23"/>
        <v>71.15899557206113</v>
      </c>
      <c r="AA81" s="20">
        <f t="shared" si="23"/>
        <v>58.55792343950864</v>
      </c>
      <c r="AB81" s="20">
        <f>AB54*((140.12+16*2)/(140.02))</f>
        <v>54.35756606199114</v>
      </c>
      <c r="AC81" s="20">
        <f t="shared" si="23"/>
        <v>35.82657763176688</v>
      </c>
      <c r="AD81" s="20">
        <f t="shared" si="23"/>
        <v>56.45774475074989</v>
      </c>
      <c r="AE81" s="20">
        <f t="shared" si="23"/>
        <v>35.579497786030565</v>
      </c>
      <c r="AF81" s="20">
        <f t="shared" si="23"/>
        <v>43.60959277246108</v>
      </c>
      <c r="AG81" s="20">
        <f t="shared" si="23"/>
        <v>49.2924292243965</v>
      </c>
      <c r="AH81" s="20">
        <f t="shared" si="23"/>
        <v>25.07860434223682</v>
      </c>
      <c r="AI81" s="20">
        <f t="shared" si="23"/>
        <v>53.98694629338665</v>
      </c>
      <c r="AJ81" s="20">
        <f t="shared" si="23"/>
        <v>48.92180945579202</v>
      </c>
      <c r="AK81" s="20">
        <f t="shared" si="23"/>
        <v>48.92180945579202</v>
      </c>
      <c r="AL81" s="20">
        <f t="shared" si="23"/>
        <v>37.67967647478931</v>
      </c>
      <c r="AM81" s="20">
        <f t="shared" si="23"/>
        <v>45.09207184687901</v>
      </c>
      <c r="AN81" s="20">
        <f t="shared" si="23"/>
        <v>40.768174546493356</v>
      </c>
      <c r="AO81" s="20">
        <f t="shared" si="23"/>
        <v>28.78480202828167</v>
      </c>
      <c r="AP81" s="20">
        <f t="shared" si="23"/>
        <v>39.16215554920725</v>
      </c>
      <c r="AQ81" s="20">
        <f t="shared" si="23"/>
        <v>75.97705256391943</v>
      </c>
      <c r="AR81" s="20">
        <f t="shared" si="23"/>
        <v>47.68641022711041</v>
      </c>
      <c r="AS81" s="20">
        <f t="shared" si="23"/>
        <v>63.74660019997142</v>
      </c>
      <c r="AT81" s="30">
        <v>66.11045364947863</v>
      </c>
      <c r="AU81" s="30">
        <v>66.11045364947863</v>
      </c>
      <c r="AV81" s="30">
        <v>45.52661276960434</v>
      </c>
      <c r="AW81" s="30">
        <v>39.87450764176546</v>
      </c>
      <c r="AX81" s="30">
        <v>80.11041565490643</v>
      </c>
      <c r="AY81" s="30">
        <v>63.96786573346664</v>
      </c>
      <c r="AZ81" s="30">
        <v>36.80875074989287</v>
      </c>
      <c r="BA81" s="30">
        <v>75.17127724610769</v>
      </c>
      <c r="BB81" s="30">
        <v>82.09320068561634</v>
      </c>
      <c r="BC81" s="30">
        <v>35.41723639480074</v>
      </c>
      <c r="BD81" s="30">
        <v>49.88554377946007</v>
      </c>
      <c r="BE81" s="30">
        <v>65.0207208970147</v>
      </c>
      <c r="BF81" s="30">
        <v>69.59477117554634</v>
      </c>
      <c r="BG81" s="30">
        <v>57.56222853878017</v>
      </c>
      <c r="BH81" s="30">
        <v>47.0963688044565</v>
      </c>
      <c r="BI81" s="30">
        <v>50.50385802028281</v>
      </c>
      <c r="BJ81" s="30">
        <v>29.085354377946008</v>
      </c>
      <c r="BK81" s="30">
        <v>64.62059905727752</v>
      </c>
      <c r="BL81" s="30">
        <v>62.795158405942</v>
      </c>
      <c r="BM81" s="30">
        <v>77.27698757320383</v>
      </c>
      <c r="BN81" s="30">
        <v>70.94879331524068</v>
      </c>
      <c r="BO81" s="30">
        <v>69.97522496786172</v>
      </c>
      <c r="BP81" s="30">
        <v>70.21861705470647</v>
      </c>
      <c r="BQ81" s="30">
        <v>54.64152349664334</v>
      </c>
      <c r="BR81" s="30">
        <v>67.9776889015855</v>
      </c>
      <c r="BS81" s="30">
        <v>68.2899191544065</v>
      </c>
    </row>
    <row r="82" spans="1:71" ht="12.75">
      <c r="A82" s="25" t="s">
        <v>91</v>
      </c>
      <c r="B82" s="20">
        <f>B55*((232.038*2+16*3)/(232.038*2))</f>
        <v>1.4344607348796317</v>
      </c>
      <c r="C82" s="20">
        <f aca="true" t="shared" si="24" ref="C82:AS82">C55*((232.038*2+16*3)/(232.038*2))</f>
        <v>4.54668881390117</v>
      </c>
      <c r="D82" s="20">
        <f>D55*((232.038*2+16*3)/(232.038*2))</f>
        <v>3.659530020944845</v>
      </c>
      <c r="E82" s="20">
        <f t="shared" si="24"/>
        <v>4.103109417423008</v>
      </c>
      <c r="F82" s="20">
        <f t="shared" si="24"/>
        <v>4.103109417423008</v>
      </c>
      <c r="G82" s="20">
        <f t="shared" si="24"/>
        <v>3.4377403227057637</v>
      </c>
      <c r="H82" s="20">
        <f t="shared" si="24"/>
        <v>2.661476378868978</v>
      </c>
      <c r="I82" s="20">
        <f t="shared" si="24"/>
        <v>2.217896982390815</v>
      </c>
      <c r="J82" s="20">
        <f t="shared" si="24"/>
        <v>2.3287918315103564</v>
      </c>
      <c r="K82" s="20">
        <f t="shared" si="24"/>
        <v>2.1070021332712745</v>
      </c>
      <c r="L82" s="20">
        <f t="shared" si="24"/>
        <v>2.3287918315103564</v>
      </c>
      <c r="M82" s="20">
        <f t="shared" si="24"/>
        <v>3.3268454735862223</v>
      </c>
      <c r="N82" s="20">
        <f t="shared" si="24"/>
        <v>2.661476378868978</v>
      </c>
      <c r="O82" s="20">
        <f t="shared" si="24"/>
        <v>0.6653690947172445</v>
      </c>
      <c r="P82" s="20">
        <f t="shared" si="24"/>
        <v>2.439686680629897</v>
      </c>
      <c r="Q82" s="20">
        <f t="shared" si="24"/>
        <v>2.1070021332712745</v>
      </c>
      <c r="R82" s="20">
        <f t="shared" si="24"/>
        <v>1.330738189434489</v>
      </c>
      <c r="S82" s="20">
        <f t="shared" si="24"/>
        <v>1.6634227367931111</v>
      </c>
      <c r="T82" s="20">
        <f t="shared" si="24"/>
        <v>3.215950624466682</v>
      </c>
      <c r="U82" s="20">
        <f t="shared" si="24"/>
        <v>4.324899115662089</v>
      </c>
      <c r="V82" s="20">
        <f t="shared" si="24"/>
        <v>1.885212435032193</v>
      </c>
      <c r="W82" s="20">
        <f t="shared" si="24"/>
        <v>2.217896982390815</v>
      </c>
      <c r="X82" s="20">
        <f t="shared" si="24"/>
        <v>1.885212435032193</v>
      </c>
      <c r="Y82" s="20">
        <f t="shared" si="24"/>
        <v>3.9922145683034675</v>
      </c>
      <c r="Z82" s="20">
        <f t="shared" si="24"/>
        <v>2.8832660771080594</v>
      </c>
      <c r="AA82" s="20">
        <f t="shared" si="24"/>
        <v>4.657583663020713</v>
      </c>
      <c r="AB82" s="20">
        <f>AB55*((232.038*2+16*3)/(232.038*2))</f>
        <v>3.659530020944845</v>
      </c>
      <c r="AC82" s="20">
        <f t="shared" si="24"/>
        <v>0.443579396478163</v>
      </c>
      <c r="AD82" s="20">
        <f t="shared" si="24"/>
        <v>3.659530020944845</v>
      </c>
      <c r="AE82" s="20">
        <f t="shared" si="24"/>
        <v>2.1070021332712745</v>
      </c>
      <c r="AF82" s="20">
        <f t="shared" si="24"/>
        <v>1.885212435032193</v>
      </c>
      <c r="AG82" s="20">
        <f t="shared" si="24"/>
        <v>1.5525278876735706</v>
      </c>
      <c r="AH82" s="20">
        <f t="shared" si="24"/>
        <v>1.4416330385540297</v>
      </c>
      <c r="AI82" s="20">
        <f t="shared" si="24"/>
        <v>1.774317585912652</v>
      </c>
      <c r="AJ82" s="20">
        <f t="shared" si="24"/>
        <v>2.1070021332712745</v>
      </c>
      <c r="AK82" s="20">
        <f t="shared" si="24"/>
        <v>1.9961072841517338</v>
      </c>
      <c r="AL82" s="20">
        <f t="shared" si="24"/>
        <v>1.330738189434489</v>
      </c>
      <c r="AM82" s="20">
        <f t="shared" si="24"/>
        <v>2.439686680629897</v>
      </c>
      <c r="AN82" s="20">
        <f t="shared" si="24"/>
        <v>1.330738189434489</v>
      </c>
      <c r="AO82" s="20">
        <f t="shared" si="24"/>
        <v>1.5525278876735706</v>
      </c>
      <c r="AP82" s="20">
        <f t="shared" si="24"/>
        <v>1.6634227367931111</v>
      </c>
      <c r="AQ82" s="20">
        <f t="shared" si="24"/>
        <v>2.772371227988519</v>
      </c>
      <c r="AR82" s="20">
        <f t="shared" si="24"/>
        <v>1.9961072841517338</v>
      </c>
      <c r="AS82" s="20">
        <f t="shared" si="24"/>
        <v>3.1050557753471413</v>
      </c>
      <c r="AT82" s="30">
        <v>4.238831471569312</v>
      </c>
      <c r="AU82" s="30">
        <v>4.238831471569312</v>
      </c>
      <c r="AV82" s="30">
        <v>2.608511674811884</v>
      </c>
      <c r="AW82" s="30">
        <v>1.8383166033149745</v>
      </c>
      <c r="AX82" s="30">
        <v>4.00104201897965</v>
      </c>
      <c r="AY82" s="30">
        <v>6.055631163861092</v>
      </c>
      <c r="AZ82" s="30">
        <v>1.6303197967574274</v>
      </c>
      <c r="BA82" s="30">
        <v>5.7312223515113905</v>
      </c>
      <c r="BB82" s="30">
        <v>5.86915126832674</v>
      </c>
      <c r="BC82" s="30">
        <v>1.8383166033149745</v>
      </c>
      <c r="BD82" s="30">
        <v>2.608511674811884</v>
      </c>
      <c r="BE82" s="30">
        <v>4.782271403821789</v>
      </c>
      <c r="BF82" s="30">
        <v>3.0741596979805035</v>
      </c>
      <c r="BG82" s="30">
        <v>2.403273446590645</v>
      </c>
      <c r="BH82" s="30">
        <v>3.495670467768211</v>
      </c>
      <c r="BI82" s="30">
        <v>1.857074936001862</v>
      </c>
      <c r="BJ82" s="30">
        <v>2.8402322550616708</v>
      </c>
      <c r="BK82" s="30">
        <v>3.495670467768211</v>
      </c>
      <c r="BL82" s="30">
        <v>3.8233895741214803</v>
      </c>
      <c r="BM82" s="30">
        <v>4.15110868047475</v>
      </c>
      <c r="BN82" s="30">
        <v>2.7309925529439147</v>
      </c>
      <c r="BO82" s="30">
        <v>2.403273446590645</v>
      </c>
      <c r="BP82" s="30">
        <v>3.386430765650454</v>
      </c>
      <c r="BQ82" s="30">
        <v>5.789704212241099</v>
      </c>
      <c r="BR82" s="30">
        <v>1.76549013523647</v>
      </c>
      <c r="BS82" s="30">
        <v>4.021455498668321</v>
      </c>
    </row>
    <row r="83" spans="1:71" ht="12.75">
      <c r="A83" s="25" t="s">
        <v>92</v>
      </c>
      <c r="B83" s="20">
        <f>B56*((144.24*2+16*3)/(144.24*2))</f>
        <v>32.3089850249584</v>
      </c>
      <c r="C83" s="20">
        <f aca="true" t="shared" si="25" ref="C83:AS83">C56*((144.24*2+16*3)/(144.24*2))</f>
        <v>36.80774875207987</v>
      </c>
      <c r="D83" s="20">
        <f>D56*((144.24*2+16*3)/(144.24*2))</f>
        <v>34.46330615640599</v>
      </c>
      <c r="E83" s="20">
        <f t="shared" si="25"/>
        <v>36.33886023294509</v>
      </c>
      <c r="F83" s="20">
        <f t="shared" si="25"/>
        <v>34.58052828618968</v>
      </c>
      <c r="G83" s="20">
        <f t="shared" si="25"/>
        <v>26.6094234608985</v>
      </c>
      <c r="H83" s="20">
        <f t="shared" si="25"/>
        <v>19.107207154742095</v>
      </c>
      <c r="I83" s="20">
        <f t="shared" si="25"/>
        <v>28.602199667221292</v>
      </c>
      <c r="J83" s="20">
        <f t="shared" si="25"/>
        <v>24.03053660565724</v>
      </c>
      <c r="K83" s="20">
        <f t="shared" si="25"/>
        <v>28.602199667221292</v>
      </c>
      <c r="L83" s="20">
        <f t="shared" si="25"/>
        <v>19.107207154742095</v>
      </c>
      <c r="M83" s="20">
        <f t="shared" si="25"/>
        <v>20.279428452579033</v>
      </c>
      <c r="N83" s="20">
        <f t="shared" si="25"/>
        <v>32.23608569051581</v>
      </c>
      <c r="O83" s="20">
        <f t="shared" si="25"/>
        <v>17.817763727121466</v>
      </c>
      <c r="P83" s="20">
        <f t="shared" si="25"/>
        <v>24.264980865224622</v>
      </c>
      <c r="Q83" s="20">
        <f t="shared" si="25"/>
        <v>23.678870216306155</v>
      </c>
      <c r="R83" s="20">
        <f t="shared" si="25"/>
        <v>23.092759567387684</v>
      </c>
      <c r="S83" s="20">
        <f t="shared" si="25"/>
        <v>15.121654742096505</v>
      </c>
      <c r="T83" s="20">
        <f t="shared" si="25"/>
        <v>25.55442429284526</v>
      </c>
      <c r="U83" s="20">
        <f t="shared" si="25"/>
        <v>32.00164143094842</v>
      </c>
      <c r="V83" s="20">
        <f t="shared" si="25"/>
        <v>41.61385607321131</v>
      </c>
      <c r="W83" s="20">
        <f t="shared" si="25"/>
        <v>11.956657237936772</v>
      </c>
      <c r="X83" s="20">
        <f t="shared" si="25"/>
        <v>28.4849775374376</v>
      </c>
      <c r="Y83" s="20">
        <f t="shared" si="25"/>
        <v>29.657198835274542</v>
      </c>
      <c r="Z83" s="20">
        <f t="shared" si="25"/>
        <v>37.39385940099834</v>
      </c>
      <c r="AA83" s="20">
        <f t="shared" si="25"/>
        <v>35.04941680532446</v>
      </c>
      <c r="AB83" s="20">
        <f>AB56*((144.24*2+16*3)/(144.24*2))</f>
        <v>29.657198835274542</v>
      </c>
      <c r="AC83" s="20">
        <f t="shared" si="25"/>
        <v>22.154982529118133</v>
      </c>
      <c r="AD83" s="20">
        <f t="shared" si="25"/>
        <v>28.25053327787021</v>
      </c>
      <c r="AE83" s="20">
        <f t="shared" si="25"/>
        <v>18.87276289517471</v>
      </c>
      <c r="AF83" s="20">
        <f t="shared" si="25"/>
        <v>26.843867720465887</v>
      </c>
      <c r="AG83" s="20">
        <f t="shared" si="25"/>
        <v>26.961089850249582</v>
      </c>
      <c r="AH83" s="20">
        <f t="shared" si="25"/>
        <v>16.059431780366054</v>
      </c>
      <c r="AI83" s="20">
        <f t="shared" si="25"/>
        <v>27.54720049916805</v>
      </c>
      <c r="AJ83" s="20">
        <f t="shared" si="25"/>
        <v>28.953866056572377</v>
      </c>
      <c r="AK83" s="20">
        <f t="shared" si="25"/>
        <v>28.71942179700499</v>
      </c>
      <c r="AL83" s="20">
        <f t="shared" si="25"/>
        <v>24.616647254575707</v>
      </c>
      <c r="AM83" s="20">
        <f t="shared" si="25"/>
        <v>28.836643926788682</v>
      </c>
      <c r="AN83" s="20">
        <f t="shared" si="25"/>
        <v>23.56164808652246</v>
      </c>
      <c r="AO83" s="20">
        <f t="shared" si="25"/>
        <v>17.70054159733777</v>
      </c>
      <c r="AP83" s="20">
        <f t="shared" si="25"/>
        <v>20.044984193011647</v>
      </c>
      <c r="AQ83" s="20">
        <f t="shared" si="25"/>
        <v>43.48941014975042</v>
      </c>
      <c r="AR83" s="20">
        <f t="shared" si="25"/>
        <v>25.90609068219634</v>
      </c>
      <c r="AS83" s="20">
        <f t="shared" si="25"/>
        <v>37.62830366056573</v>
      </c>
      <c r="AT83" s="30">
        <v>38.37304326123129</v>
      </c>
      <c r="AU83" s="30">
        <v>38.37304326123129</v>
      </c>
      <c r="AV83" s="30">
        <v>27.688333610648918</v>
      </c>
      <c r="AW83" s="30">
        <v>23.089843594009984</v>
      </c>
      <c r="AX83" s="30">
        <v>43.093420965058236</v>
      </c>
      <c r="AY83" s="30">
        <v>34.17754076539102</v>
      </c>
      <c r="AZ83" s="30">
        <v>23.43742762063228</v>
      </c>
      <c r="BA83" s="30">
        <v>37.94964392678869</v>
      </c>
      <c r="BB83" s="30">
        <v>43.54306405990017</v>
      </c>
      <c r="BC83" s="30">
        <v>24.232905158069883</v>
      </c>
      <c r="BD83" s="30">
        <v>30.44567803660566</v>
      </c>
      <c r="BE83" s="30">
        <v>34.23702662229618</v>
      </c>
      <c r="BF83" s="30">
        <v>40.387397670549085</v>
      </c>
      <c r="BG83" s="30">
        <v>29.330026622296177</v>
      </c>
      <c r="BH83" s="30">
        <v>27.944356073211313</v>
      </c>
      <c r="BI83" s="30">
        <v>29.79191680532446</v>
      </c>
      <c r="BJ83" s="30">
        <v>17.551826955074876</v>
      </c>
      <c r="BK83" s="30">
        <v>39.14519301164726</v>
      </c>
      <c r="BL83" s="30">
        <v>37.99046755407654</v>
      </c>
      <c r="BM83" s="30">
        <v>43.41767720465891</v>
      </c>
      <c r="BN83" s="30">
        <v>39.14519301164726</v>
      </c>
      <c r="BO83" s="30">
        <v>39.26066555740432</v>
      </c>
      <c r="BP83" s="30">
        <v>39.14519301164726</v>
      </c>
      <c r="BQ83" s="30">
        <v>28.059828618968385</v>
      </c>
      <c r="BR83" s="30">
        <v>39.19068219633944</v>
      </c>
      <c r="BS83" s="30">
        <v>42.96861730449251</v>
      </c>
    </row>
    <row r="84" spans="1:71" ht="12.75">
      <c r="A84" s="25" t="s">
        <v>93</v>
      </c>
      <c r="B84" s="20">
        <f>B57*((238.03*2+16*3)/(238.03*2))</f>
        <v>1.8714069655085492</v>
      </c>
      <c r="C84" s="20">
        <f aca="true" t="shared" si="26" ref="C84:AS84">C57*((238.03*2+16*3)/(238.03*2))</f>
        <v>2.6551962357686</v>
      </c>
      <c r="D84" s="20">
        <f>D57*((238.03*2+16*3)/(238.03*2))</f>
        <v>2.3232967062975254</v>
      </c>
      <c r="E84" s="20">
        <f t="shared" si="26"/>
        <v>2.4339298827878832</v>
      </c>
      <c r="F84" s="20">
        <f t="shared" si="26"/>
        <v>2.6551962357686</v>
      </c>
      <c r="G84" s="20">
        <f t="shared" si="26"/>
        <v>1.3275981178843</v>
      </c>
      <c r="H84" s="20">
        <f t="shared" si="26"/>
        <v>0.5531658824517917</v>
      </c>
      <c r="I84" s="20">
        <f t="shared" si="26"/>
        <v>1.7701308238457334</v>
      </c>
      <c r="J84" s="20">
        <f t="shared" si="26"/>
        <v>0.331899529471075</v>
      </c>
      <c r="K84" s="20">
        <f t="shared" si="26"/>
        <v>1.5488644708650166</v>
      </c>
      <c r="L84" s="20">
        <f t="shared" si="26"/>
        <v>0.5531658824517917</v>
      </c>
      <c r="M84" s="20">
        <f t="shared" si="26"/>
        <v>0</v>
      </c>
      <c r="N84" s="20">
        <f t="shared" si="26"/>
        <v>0.7744322354325083</v>
      </c>
      <c r="O84" s="20">
        <f t="shared" si="26"/>
        <v>0.11063317649035834</v>
      </c>
      <c r="P84" s="20">
        <f t="shared" si="26"/>
        <v>2.544563059278242</v>
      </c>
      <c r="Q84" s="20">
        <f t="shared" si="26"/>
        <v>1.3275981178843</v>
      </c>
      <c r="R84" s="20">
        <f t="shared" si="26"/>
        <v>0</v>
      </c>
      <c r="S84" s="20">
        <f t="shared" si="26"/>
        <v>0.331899529471075</v>
      </c>
      <c r="T84" s="20">
        <f t="shared" si="26"/>
        <v>1.6594976473553749</v>
      </c>
      <c r="U84" s="20">
        <f t="shared" si="26"/>
        <v>1.4382312943746582</v>
      </c>
      <c r="V84" s="20">
        <f t="shared" si="26"/>
        <v>0.5531658824517917</v>
      </c>
      <c r="W84" s="20">
        <f t="shared" si="26"/>
        <v>0.9956985884132251</v>
      </c>
      <c r="X84" s="20">
        <f t="shared" si="26"/>
        <v>1.3275981178843</v>
      </c>
      <c r="Y84" s="20">
        <f t="shared" si="26"/>
        <v>1.3275981178843</v>
      </c>
      <c r="Z84" s="20">
        <f t="shared" si="26"/>
        <v>1.5488644708650166</v>
      </c>
      <c r="AA84" s="20">
        <f t="shared" si="26"/>
        <v>2.1020303533168083</v>
      </c>
      <c r="AB84" s="20">
        <f>AB57*((238.03*2+16*3)/(238.03*2))</f>
        <v>1.2169649413939416</v>
      </c>
      <c r="AC84" s="20">
        <f t="shared" si="26"/>
        <v>2.2126635298071666</v>
      </c>
      <c r="AD84" s="20">
        <f t="shared" si="26"/>
        <v>1.9913971768264502</v>
      </c>
      <c r="AE84" s="20">
        <f t="shared" si="26"/>
        <v>0.7744322354325083</v>
      </c>
      <c r="AF84" s="20">
        <f t="shared" si="26"/>
        <v>0</v>
      </c>
      <c r="AG84" s="20">
        <f t="shared" si="26"/>
        <v>0</v>
      </c>
      <c r="AH84" s="20">
        <f t="shared" si="26"/>
        <v>0.22126635298071667</v>
      </c>
      <c r="AI84" s="20">
        <f t="shared" si="26"/>
        <v>1.1063317649035833</v>
      </c>
      <c r="AJ84" s="20">
        <f t="shared" si="26"/>
        <v>1.5488644708650166</v>
      </c>
      <c r="AK84" s="20">
        <f t="shared" si="26"/>
        <v>1.6594976473553749</v>
      </c>
      <c r="AL84" s="20">
        <f t="shared" si="26"/>
        <v>0</v>
      </c>
      <c r="AM84" s="20">
        <f t="shared" si="26"/>
        <v>0.22126635298071667</v>
      </c>
      <c r="AN84" s="20">
        <f t="shared" si="26"/>
        <v>1.2169649413939416</v>
      </c>
      <c r="AO84" s="20">
        <f t="shared" si="26"/>
        <v>0.44253270596143335</v>
      </c>
      <c r="AP84" s="20">
        <f t="shared" si="26"/>
        <v>0.8850654119228667</v>
      </c>
      <c r="AQ84" s="20">
        <f t="shared" si="26"/>
        <v>1.5488644708650166</v>
      </c>
      <c r="AR84" s="20">
        <f t="shared" si="26"/>
        <v>1.2169649413939416</v>
      </c>
      <c r="AS84" s="20">
        <f t="shared" si="26"/>
        <v>1.1063317649035833</v>
      </c>
      <c r="AT84" s="30">
        <v>3.1445141158677474</v>
      </c>
      <c r="AU84" s="30">
        <v>3.1445141158677474</v>
      </c>
      <c r="AV84" s="30">
        <v>1.409609776078645</v>
      </c>
      <c r="AW84" s="30">
        <v>0.755167751964038</v>
      </c>
      <c r="AX84" s="30">
        <v>1.07881107423434</v>
      </c>
      <c r="AY84" s="30">
        <v>2.3733843633155485</v>
      </c>
      <c r="AZ84" s="30">
        <v>1.7349043397891022</v>
      </c>
      <c r="BA84" s="30">
        <v>2.481265470738982</v>
      </c>
      <c r="BB84" s="30">
        <v>2.2770619459731964</v>
      </c>
      <c r="BC84" s="30">
        <v>1.7260977187749442</v>
      </c>
      <c r="BD84" s="30">
        <v>1.626472818552283</v>
      </c>
      <c r="BE84" s="30">
        <v>2.81921955215729</v>
      </c>
      <c r="BF84" s="30">
        <v>0.9857911397722975</v>
      </c>
      <c r="BG84" s="30">
        <v>3.1604761164559085</v>
      </c>
      <c r="BH84" s="30">
        <v>1.0898193505020375</v>
      </c>
      <c r="BI84" s="30">
        <v>1.4167651556526486</v>
      </c>
      <c r="BJ84" s="30">
        <v>1.307783220602445</v>
      </c>
      <c r="BK84" s="30">
        <v>0.5449096752510187</v>
      </c>
      <c r="BL84" s="30">
        <v>1.9616748309036673</v>
      </c>
      <c r="BM84" s="30">
        <v>1.634729025753056</v>
      </c>
      <c r="BN84" s="30">
        <v>3.0514941814057046</v>
      </c>
      <c r="BO84" s="30">
        <v>1.307783220602445</v>
      </c>
      <c r="BP84" s="30">
        <v>1.5257470907028523</v>
      </c>
      <c r="BQ84" s="30">
        <v>1.307783220602445</v>
      </c>
      <c r="BR84" s="30">
        <v>2.4218207788934167</v>
      </c>
      <c r="BS84" s="30">
        <v>1.409609776078645</v>
      </c>
    </row>
    <row r="85" spans="1:71" ht="12.75">
      <c r="A85" s="21" t="s">
        <v>69</v>
      </c>
      <c r="B85" s="18">
        <f>SUM(B66:B84)</f>
        <v>2991.414290064838</v>
      </c>
      <c r="C85" s="18">
        <f aca="true" t="shared" si="27" ref="C85:AS85">SUM(C66:C84)</f>
        <v>2864.56541711858</v>
      </c>
      <c r="D85" s="18">
        <f>SUM(D66:D84)</f>
        <v>2856.9624801407085</v>
      </c>
      <c r="E85" s="18">
        <f t="shared" si="27"/>
        <v>2876.0404828989153</v>
      </c>
      <c r="F85" s="18">
        <f t="shared" si="27"/>
        <v>2888.3730711347916</v>
      </c>
      <c r="G85" s="18">
        <f t="shared" si="27"/>
        <v>3136.1734418549813</v>
      </c>
      <c r="H85" s="18">
        <f t="shared" si="27"/>
        <v>2929.485850053826</v>
      </c>
      <c r="I85" s="18">
        <f t="shared" si="27"/>
        <v>2713.1834704305747</v>
      </c>
      <c r="J85" s="18">
        <f t="shared" si="27"/>
        <v>2366.1063216297002</v>
      </c>
      <c r="K85" s="18">
        <f t="shared" si="27"/>
        <v>2646.6201639309265</v>
      </c>
      <c r="L85" s="18">
        <f t="shared" si="27"/>
        <v>2725.3374216918805</v>
      </c>
      <c r="M85" s="18">
        <f t="shared" si="27"/>
        <v>2370.40392320985</v>
      </c>
      <c r="N85" s="18">
        <f t="shared" si="27"/>
        <v>3122.4629922467943</v>
      </c>
      <c r="O85" s="18">
        <f t="shared" si="27"/>
        <v>2950.1221598305824</v>
      </c>
      <c r="P85" s="18">
        <f t="shared" si="27"/>
        <v>2722.92524299699</v>
      </c>
      <c r="Q85" s="18">
        <f t="shared" si="27"/>
        <v>2650.3098701983486</v>
      </c>
      <c r="R85" s="18">
        <f t="shared" si="27"/>
        <v>3258.541214892666</v>
      </c>
      <c r="S85" s="18">
        <f t="shared" si="27"/>
        <v>2546.281050726554</v>
      </c>
      <c r="T85" s="18">
        <f t="shared" si="27"/>
        <v>2368.144226224842</v>
      </c>
      <c r="U85" s="18">
        <f t="shared" si="27"/>
        <v>2769.1790293199238</v>
      </c>
      <c r="V85" s="18">
        <f t="shared" si="27"/>
        <v>2960.74284686947</v>
      </c>
      <c r="W85" s="18">
        <f t="shared" si="27"/>
        <v>2106.1833825147023</v>
      </c>
      <c r="X85" s="18">
        <f t="shared" si="27"/>
        <v>2623.5558728447013</v>
      </c>
      <c r="Y85" s="18">
        <f t="shared" si="27"/>
        <v>2831.9844141652343</v>
      </c>
      <c r="Z85" s="18">
        <f t="shared" si="27"/>
        <v>2923.0404063467163</v>
      </c>
      <c r="AA85" s="18">
        <f t="shared" si="27"/>
        <v>2833.3142781218166</v>
      </c>
      <c r="AB85" s="18">
        <f>SUM(AB66:AB84)</f>
        <v>2829.3555673055957</v>
      </c>
      <c r="AC85" s="18">
        <f t="shared" si="27"/>
        <v>2351.157337057796</v>
      </c>
      <c r="AD85" s="18">
        <f t="shared" si="27"/>
        <v>2610.7561503301745</v>
      </c>
      <c r="AE85" s="18">
        <f t="shared" si="27"/>
        <v>2432.177274016609</v>
      </c>
      <c r="AF85" s="18">
        <f t="shared" si="27"/>
        <v>2518.9842170287097</v>
      </c>
      <c r="AG85" s="18">
        <f t="shared" si="27"/>
        <v>2459.632861324293</v>
      </c>
      <c r="AH85" s="18">
        <f t="shared" si="27"/>
        <v>2605.221177515551</v>
      </c>
      <c r="AI85" s="18">
        <f t="shared" si="27"/>
        <v>2521.007546683047</v>
      </c>
      <c r="AJ85" s="18">
        <f t="shared" si="27"/>
        <v>2526.456497571051</v>
      </c>
      <c r="AK85" s="18">
        <f t="shared" si="27"/>
        <v>2534.4486406358915</v>
      </c>
      <c r="AL85" s="18">
        <f t="shared" si="27"/>
        <v>2416.270980647658</v>
      </c>
      <c r="AM85" s="18">
        <f t="shared" si="27"/>
        <v>2508.1296906307766</v>
      </c>
      <c r="AN85" s="18">
        <f t="shared" si="27"/>
        <v>2502.3168173244903</v>
      </c>
      <c r="AO85" s="18">
        <f t="shared" si="27"/>
        <v>2350.991942876496</v>
      </c>
      <c r="AP85" s="18">
        <f t="shared" si="27"/>
        <v>2416.185726866878</v>
      </c>
      <c r="AQ85" s="18">
        <f t="shared" si="27"/>
        <v>2884.352659356225</v>
      </c>
      <c r="AR85" s="18">
        <f t="shared" si="27"/>
        <v>2505.119426547375</v>
      </c>
      <c r="AS85" s="18">
        <f t="shared" si="27"/>
        <v>2963.127657425878</v>
      </c>
      <c r="AT85" s="16">
        <v>2948.878618092998</v>
      </c>
      <c r="AU85" s="16">
        <v>2948.878618092998</v>
      </c>
      <c r="AV85" s="16">
        <v>2509.875584537286</v>
      </c>
      <c r="AW85" s="16">
        <v>2280.4265263236125</v>
      </c>
      <c r="AX85" s="16">
        <v>2864.252210391057</v>
      </c>
      <c r="AY85" s="16">
        <v>3015.962155224378</v>
      </c>
      <c r="AZ85" s="16">
        <v>2536.779253475488</v>
      </c>
      <c r="BA85" s="16">
        <v>3103.0572879004817</v>
      </c>
      <c r="BB85" s="16">
        <v>2655.5863168614837</v>
      </c>
      <c r="BC85" s="16">
        <v>2536.326938051817</v>
      </c>
      <c r="BD85" s="16">
        <v>2991.0776179741288</v>
      </c>
      <c r="BE85" s="16">
        <v>2784.289299112334</v>
      </c>
      <c r="BF85" s="16">
        <v>2922.9506675054627</v>
      </c>
      <c r="BG85" s="16">
        <v>2594.4621960045474</v>
      </c>
      <c r="BH85" s="16">
        <v>2483.991028279665</v>
      </c>
      <c r="BI85" s="16">
        <v>2639.9904813566022</v>
      </c>
      <c r="BJ85" s="16">
        <v>2059.633202286906</v>
      </c>
      <c r="BK85" s="16">
        <v>2905.078419176497</v>
      </c>
      <c r="BL85" s="16">
        <v>2720.5584115957695</v>
      </c>
      <c r="BM85" s="16">
        <v>2930.375250837248</v>
      </c>
      <c r="BN85" s="16">
        <v>2890.7925611221103</v>
      </c>
      <c r="BO85" s="16">
        <v>2864.9066359313215</v>
      </c>
      <c r="BP85" s="16">
        <v>2884.2946947117075</v>
      </c>
      <c r="BQ85" s="16">
        <v>2655.0108766484454</v>
      </c>
      <c r="BR85" s="16">
        <v>2935.684875758942</v>
      </c>
      <c r="BS85" s="16">
        <v>2910.4422484042593</v>
      </c>
    </row>
    <row r="86" spans="1:71" ht="12.75">
      <c r="A86" s="21" t="s">
        <v>70</v>
      </c>
      <c r="B86" s="32">
        <f>B85/10000</f>
        <v>0.2991414290064838</v>
      </c>
      <c r="C86" s="32">
        <f aca="true" t="shared" si="28" ref="C86:AS86">C85/10000</f>
        <v>0.286456541711858</v>
      </c>
      <c r="D86" s="32">
        <f>D85/10000</f>
        <v>0.28569624801407084</v>
      </c>
      <c r="E86" s="32">
        <f t="shared" si="28"/>
        <v>0.28760404828989156</v>
      </c>
      <c r="F86" s="32">
        <f t="shared" si="28"/>
        <v>0.28883730711347916</v>
      </c>
      <c r="G86" s="32">
        <f t="shared" si="28"/>
        <v>0.31361734418549814</v>
      </c>
      <c r="H86" s="32">
        <f t="shared" si="28"/>
        <v>0.2929485850053826</v>
      </c>
      <c r="I86" s="32">
        <f t="shared" si="28"/>
        <v>0.27131834704305746</v>
      </c>
      <c r="J86" s="32">
        <f t="shared" si="28"/>
        <v>0.23661063216297</v>
      </c>
      <c r="K86" s="32">
        <f t="shared" si="28"/>
        <v>0.26466201639309267</v>
      </c>
      <c r="L86" s="32">
        <f t="shared" si="28"/>
        <v>0.2725337421691881</v>
      </c>
      <c r="M86" s="32">
        <f t="shared" si="28"/>
        <v>0.23704039232098498</v>
      </c>
      <c r="N86" s="32">
        <f t="shared" si="28"/>
        <v>0.31224629922467945</v>
      </c>
      <c r="O86" s="32">
        <f t="shared" si="28"/>
        <v>0.29501221598305827</v>
      </c>
      <c r="P86" s="32">
        <f t="shared" si="28"/>
        <v>0.272292524299699</v>
      </c>
      <c r="Q86" s="32">
        <f t="shared" si="28"/>
        <v>0.26503098701983485</v>
      </c>
      <c r="R86" s="32">
        <f t="shared" si="28"/>
        <v>0.3258541214892666</v>
      </c>
      <c r="S86" s="32">
        <f t="shared" si="28"/>
        <v>0.2546281050726554</v>
      </c>
      <c r="T86" s="32">
        <f t="shared" si="28"/>
        <v>0.2368144226224842</v>
      </c>
      <c r="U86" s="32">
        <f t="shared" si="28"/>
        <v>0.27691790293199237</v>
      </c>
      <c r="V86" s="32">
        <f t="shared" si="28"/>
        <v>0.296074284686947</v>
      </c>
      <c r="W86" s="32">
        <f t="shared" si="28"/>
        <v>0.21061833825147022</v>
      </c>
      <c r="X86" s="32">
        <f t="shared" si="28"/>
        <v>0.2623555872844701</v>
      </c>
      <c r="Y86" s="32">
        <f t="shared" si="28"/>
        <v>0.28319844141652345</v>
      </c>
      <c r="Z86" s="32">
        <f t="shared" si="28"/>
        <v>0.29230404063467164</v>
      </c>
      <c r="AA86" s="32">
        <f t="shared" si="28"/>
        <v>0.2833314278121817</v>
      </c>
      <c r="AB86" s="32">
        <f>AB85/10000</f>
        <v>0.2829355567305596</v>
      </c>
      <c r="AC86" s="32">
        <f>AC85/10000</f>
        <v>0.23511573370577962</v>
      </c>
      <c r="AD86" s="32">
        <f t="shared" si="28"/>
        <v>0.26107561503301746</v>
      </c>
      <c r="AE86" s="32">
        <f t="shared" si="28"/>
        <v>0.2432177274016609</v>
      </c>
      <c r="AF86" s="32">
        <f t="shared" si="28"/>
        <v>0.25189842170287097</v>
      </c>
      <c r="AG86" s="32">
        <f t="shared" si="28"/>
        <v>0.24596328613242932</v>
      </c>
      <c r="AH86" s="32">
        <f>AH85/10000</f>
        <v>0.2605221177515551</v>
      </c>
      <c r="AI86" s="32">
        <f t="shared" si="28"/>
        <v>0.2521007546683047</v>
      </c>
      <c r="AJ86" s="32">
        <f t="shared" si="28"/>
        <v>0.2526456497571051</v>
      </c>
      <c r="AK86" s="32">
        <f t="shared" si="28"/>
        <v>0.2534448640635891</v>
      </c>
      <c r="AL86" s="32">
        <f t="shared" si="28"/>
        <v>0.2416270980647658</v>
      </c>
      <c r="AM86" s="32">
        <f t="shared" si="28"/>
        <v>0.25081296906307765</v>
      </c>
      <c r="AN86" s="32">
        <f t="shared" si="28"/>
        <v>0.25023168173244903</v>
      </c>
      <c r="AO86" s="32">
        <f t="shared" si="28"/>
        <v>0.2350991942876496</v>
      </c>
      <c r="AP86" s="32">
        <f t="shared" si="28"/>
        <v>0.24161857268668782</v>
      </c>
      <c r="AQ86" s="32">
        <f t="shared" si="28"/>
        <v>0.2884352659356225</v>
      </c>
      <c r="AR86" s="32">
        <f t="shared" si="28"/>
        <v>0.25051194265473753</v>
      </c>
      <c r="AS86" s="32">
        <f t="shared" si="28"/>
        <v>0.2963127657425878</v>
      </c>
      <c r="AT86" s="31">
        <v>0.29488786180929977</v>
      </c>
      <c r="AU86" s="31">
        <v>0.29488786180929977</v>
      </c>
      <c r="AV86" s="31">
        <v>0.2509875584537286</v>
      </c>
      <c r="AW86" s="31">
        <v>0.22804265263236126</v>
      </c>
      <c r="AX86" s="31">
        <v>0.28642522103910567</v>
      </c>
      <c r="AY86" s="31">
        <v>0.3015962155224378</v>
      </c>
      <c r="AZ86" s="31">
        <v>0.2536779253475488</v>
      </c>
      <c r="BA86" s="31">
        <v>0.3103057287900482</v>
      </c>
      <c r="BB86" s="31">
        <v>0.26555863168614835</v>
      </c>
      <c r="BC86" s="31">
        <v>0.25363269380518166</v>
      </c>
      <c r="BD86" s="31">
        <v>0.2991077617974129</v>
      </c>
      <c r="BE86" s="31">
        <v>0.2784289299112334</v>
      </c>
      <c r="BF86" s="31">
        <v>0.2922950667505463</v>
      </c>
      <c r="BG86" s="31">
        <v>0.2594462196004547</v>
      </c>
      <c r="BH86" s="31">
        <v>0.2483991028279665</v>
      </c>
      <c r="BI86" s="31">
        <v>0.2639990481356602</v>
      </c>
      <c r="BJ86" s="31">
        <v>0.2059633202286906</v>
      </c>
      <c r="BK86" s="31">
        <v>0.29050784191764967</v>
      </c>
      <c r="BL86" s="31">
        <v>0.2720558411595769</v>
      </c>
      <c r="BM86" s="31">
        <v>0.2930375250837248</v>
      </c>
      <c r="BN86" s="31">
        <v>0.289079256112211</v>
      </c>
      <c r="BO86" s="31">
        <v>0.28649066359313213</v>
      </c>
      <c r="BP86" s="31">
        <v>0.28842946947117076</v>
      </c>
      <c r="BQ86" s="31">
        <v>0.26550108766484454</v>
      </c>
      <c r="BR86" s="31">
        <v>0.2935684875758942</v>
      </c>
      <c r="BS86" s="31">
        <v>0.2910442248404259</v>
      </c>
    </row>
    <row r="87" spans="1:45" ht="12.75">
      <c r="A87" s="26"/>
      <c r="B87" s="26"/>
      <c r="C87" s="26"/>
      <c r="E87" s="26"/>
      <c r="F87" s="26"/>
      <c r="G87" s="26"/>
      <c r="H87" s="26"/>
      <c r="I87" s="26"/>
      <c r="J87" s="26"/>
      <c r="K87" s="26"/>
      <c r="L87" s="26"/>
      <c r="M87" s="26"/>
      <c r="N87" s="26"/>
      <c r="O87" s="26"/>
      <c r="P87" s="26"/>
      <c r="Q87" s="26"/>
      <c r="R87" s="26"/>
      <c r="S87" s="26"/>
      <c r="T87" s="26"/>
      <c r="U87" s="26"/>
      <c r="V87" s="26"/>
      <c r="W87" s="26"/>
      <c r="X87" s="26"/>
      <c r="Y87" s="26"/>
      <c r="Z87" s="26"/>
      <c r="AA87" s="26"/>
      <c r="AC87" s="26"/>
      <c r="AD87" s="26"/>
      <c r="AE87" s="26"/>
      <c r="AF87" s="26"/>
      <c r="AG87" s="26"/>
      <c r="AH87" s="26"/>
      <c r="AI87" s="26"/>
      <c r="AJ87" s="26"/>
      <c r="AK87" s="26"/>
      <c r="AL87" s="26"/>
      <c r="AM87" s="26"/>
      <c r="AN87" s="26"/>
      <c r="AO87" s="26"/>
      <c r="AP87" s="26"/>
      <c r="AQ87" s="26"/>
      <c r="AR87" s="26"/>
      <c r="AS87" s="26"/>
    </row>
    <row r="88" spans="1:71" ht="12.75">
      <c r="A88" s="11" t="s">
        <v>94</v>
      </c>
      <c r="B88" s="34">
        <v>19.963380628588347</v>
      </c>
      <c r="C88" s="34">
        <v>21.787793101192367</v>
      </c>
      <c r="D88" s="36">
        <v>21.64671517049194</v>
      </c>
      <c r="E88" s="34">
        <v>22.70389304698237</v>
      </c>
      <c r="F88" s="34">
        <v>20.47000154223525</v>
      </c>
      <c r="G88" s="34">
        <v>16.081845755525926</v>
      </c>
      <c r="H88" s="34">
        <v>12.040800927354034</v>
      </c>
      <c r="I88" s="34">
        <v>14.985735166415312</v>
      </c>
      <c r="J88" s="34">
        <v>13.683609035339245</v>
      </c>
      <c r="K88" s="34">
        <v>14.454761335948103</v>
      </c>
      <c r="L88" s="34">
        <v>11.031882973718528</v>
      </c>
      <c r="M88" s="34">
        <v>12.00257815118841</v>
      </c>
      <c r="N88" s="34">
        <v>18.863522644799403</v>
      </c>
      <c r="O88" s="34">
        <v>10.375143267300796</v>
      </c>
      <c r="P88" s="34">
        <v>12.489640285424938</v>
      </c>
      <c r="Q88" s="34">
        <v>13.036541450387121</v>
      </c>
      <c r="R88" s="34">
        <v>11.405363565332648</v>
      </c>
      <c r="S88" s="34">
        <v>8.501757376233371</v>
      </c>
      <c r="T88" s="34">
        <v>15.697722814441116</v>
      </c>
      <c r="U88" s="34">
        <v>21.105371279681556</v>
      </c>
      <c r="V88" s="34">
        <v>21.121984999574757</v>
      </c>
      <c r="W88" s="34">
        <v>9.67589459761428</v>
      </c>
      <c r="X88" s="34">
        <v>14.51854882541534</v>
      </c>
      <c r="Y88" s="34">
        <v>18.524313792347073</v>
      </c>
      <c r="Z88" s="34">
        <v>23.63960169173407</v>
      </c>
      <c r="AA88" s="34">
        <v>18.570492099975592</v>
      </c>
      <c r="AB88" s="36">
        <v>18.38555375998636</v>
      </c>
      <c r="AC88" s="34">
        <v>11.400850661701872</v>
      </c>
      <c r="AD88" s="34">
        <v>20.378885827029983</v>
      </c>
      <c r="AE88" s="34">
        <v>9.486174367260666</v>
      </c>
      <c r="AF88" s="34">
        <v>14.241936367371725</v>
      </c>
      <c r="AG88" s="34">
        <v>13.544444233578734</v>
      </c>
      <c r="AH88" s="34">
        <v>7.197825333459396</v>
      </c>
      <c r="AI88" s="34">
        <v>16.228288049473708</v>
      </c>
      <c r="AJ88" s="34">
        <v>15.768496048426634</v>
      </c>
      <c r="AK88" s="34">
        <v>14.450719518928675</v>
      </c>
      <c r="AL88" s="34">
        <v>13.635681792626666</v>
      </c>
      <c r="AM88" s="34">
        <v>15.786357776683351</v>
      </c>
      <c r="AN88" s="34">
        <v>12.694027875576252</v>
      </c>
      <c r="AO88" s="34">
        <v>12.07449542177657</v>
      </c>
      <c r="AP88" s="34">
        <v>10.634154079629791</v>
      </c>
      <c r="AQ88" s="34">
        <v>25.223374529993702</v>
      </c>
      <c r="AR88" s="34">
        <v>14.542998354372488</v>
      </c>
      <c r="AS88" s="34">
        <v>20.932370309574743</v>
      </c>
      <c r="AT88" s="36">
        <v>21.067949358792877</v>
      </c>
      <c r="AU88" s="36">
        <v>20.927089014839417</v>
      </c>
      <c r="AV88" s="36">
        <v>16.822681078792932</v>
      </c>
      <c r="AW88" s="36">
        <v>11.275677448514903</v>
      </c>
      <c r="AX88" s="36">
        <v>27.426315725959697</v>
      </c>
      <c r="AY88" s="36">
        <v>24.14843303724497</v>
      </c>
      <c r="AZ88" s="36">
        <v>11.8679282520564</v>
      </c>
      <c r="BA88" s="36">
        <v>30.40445413895287</v>
      </c>
      <c r="BB88" s="36">
        <v>32.75713905149635</v>
      </c>
      <c r="BC88" s="36">
        <v>11.963944475534426</v>
      </c>
      <c r="BD88" s="36">
        <v>18.112782231889447</v>
      </c>
      <c r="BE88" s="36">
        <v>22.831999206674638</v>
      </c>
      <c r="BF88" s="36">
        <v>23.736599472537062</v>
      </c>
      <c r="BG88" s="36">
        <v>18.44197150181153</v>
      </c>
      <c r="BH88" s="36">
        <v>16.360322402522286</v>
      </c>
      <c r="BI88" s="36">
        <v>16.579222010251687</v>
      </c>
      <c r="BJ88" s="36">
        <v>9.682146102597494</v>
      </c>
      <c r="BK88" s="36">
        <v>22.79137592170408</v>
      </c>
      <c r="BL88" s="36">
        <v>23.055019539701924</v>
      </c>
      <c r="BM88" s="36">
        <v>26.99522347840623</v>
      </c>
      <c r="BN88" s="36">
        <v>23.375419653719252</v>
      </c>
      <c r="BO88" s="36">
        <v>23.429970606269695</v>
      </c>
      <c r="BP88" s="36">
        <v>23.497833210768587</v>
      </c>
      <c r="BQ88" s="36">
        <v>20.286133751674985</v>
      </c>
      <c r="BR88" s="36">
        <v>23.20046758676486</v>
      </c>
      <c r="BS88" s="36">
        <v>22.930569523868538</v>
      </c>
    </row>
    <row r="89" spans="1:71" ht="12.75">
      <c r="A89" s="11" t="s">
        <v>95</v>
      </c>
      <c r="B89" s="34">
        <v>44.30341168059645</v>
      </c>
      <c r="C89" s="34">
        <v>47.98706073190319</v>
      </c>
      <c r="D89" s="36">
        <v>47.4416636596602</v>
      </c>
      <c r="E89" s="34">
        <v>49.63608644645353</v>
      </c>
      <c r="F89" s="34">
        <v>45.178281326822734</v>
      </c>
      <c r="G89" s="34">
        <v>37.04385476205105</v>
      </c>
      <c r="H89" s="34">
        <v>29.584502792033394</v>
      </c>
      <c r="I89" s="34">
        <v>36.71803572033527</v>
      </c>
      <c r="J89" s="34">
        <v>32.39272629563611</v>
      </c>
      <c r="K89" s="34">
        <v>34.70366983384056</v>
      </c>
      <c r="L89" s="34">
        <v>25.511301117613847</v>
      </c>
      <c r="M89" s="34">
        <v>27.693194546990327</v>
      </c>
      <c r="N89" s="34">
        <v>44.49953026766238</v>
      </c>
      <c r="O89" s="34">
        <v>24.761428460297005</v>
      </c>
      <c r="P89" s="34">
        <v>29.80048448085736</v>
      </c>
      <c r="Q89" s="34">
        <v>30.957206967764236</v>
      </c>
      <c r="R89" s="34">
        <v>26.667286905646574</v>
      </c>
      <c r="S89" s="34">
        <v>20.901718908481243</v>
      </c>
      <c r="T89" s="34">
        <v>35.92590500155453</v>
      </c>
      <c r="U89" s="34">
        <v>47.67447322322232</v>
      </c>
      <c r="V89" s="34">
        <v>49.87691932137191</v>
      </c>
      <c r="W89" s="34">
        <v>21.487120703660455</v>
      </c>
      <c r="X89" s="34">
        <v>35.727224132893454</v>
      </c>
      <c r="Y89" s="34">
        <v>42.26316774618097</v>
      </c>
      <c r="Z89" s="34">
        <v>54.62046210828116</v>
      </c>
      <c r="AA89" s="34">
        <v>41.89507259519097</v>
      </c>
      <c r="AB89" s="36">
        <v>41.7011073477523</v>
      </c>
      <c r="AC89" s="34">
        <v>27.766543630307172</v>
      </c>
      <c r="AD89" s="34">
        <v>44.938487100113576</v>
      </c>
      <c r="AE89" s="34">
        <v>23.04271318499699</v>
      </c>
      <c r="AF89" s="34">
        <v>34.038314837892784</v>
      </c>
      <c r="AG89" s="34">
        <v>32.11887113472272</v>
      </c>
      <c r="AH89" s="34">
        <v>18.563295920504707</v>
      </c>
      <c r="AI89" s="34">
        <v>37.901095732672374</v>
      </c>
      <c r="AJ89" s="34">
        <v>36.798326455863965</v>
      </c>
      <c r="AK89" s="34">
        <v>32.78061034889369</v>
      </c>
      <c r="AL89" s="34">
        <v>32.72013698721767</v>
      </c>
      <c r="AM89" s="34">
        <v>36.33942935709549</v>
      </c>
      <c r="AN89" s="34">
        <v>31.2817759151775</v>
      </c>
      <c r="AO89" s="34">
        <v>27.346489235132456</v>
      </c>
      <c r="AP89" s="34">
        <v>25.978268100041387</v>
      </c>
      <c r="AQ89" s="34">
        <v>60.25606900546247</v>
      </c>
      <c r="AR89" s="34">
        <v>34.66147086485357</v>
      </c>
      <c r="AS89" s="34">
        <v>49.41317194668062</v>
      </c>
      <c r="AT89" s="36">
        <v>49.307785699378485</v>
      </c>
      <c r="AU89" s="36">
        <v>48.7706368129918</v>
      </c>
      <c r="AV89" s="36">
        <v>40.1489384019955</v>
      </c>
      <c r="AW89" s="36">
        <v>27.849893884659068</v>
      </c>
      <c r="AX89" s="36">
        <v>61.79168227407182</v>
      </c>
      <c r="AY89" s="36">
        <v>52.08874603707265</v>
      </c>
      <c r="AZ89" s="36">
        <v>28.89161156429174</v>
      </c>
      <c r="BA89" s="36">
        <v>62.952754412821776</v>
      </c>
      <c r="BB89" s="36">
        <v>68.34646554127924</v>
      </c>
      <c r="BC89" s="36">
        <v>29.126633053751455</v>
      </c>
      <c r="BD89" s="36">
        <v>41.37341894468344</v>
      </c>
      <c r="BE89" s="36">
        <v>50.41276416808576</v>
      </c>
      <c r="BF89" s="36">
        <v>55.35927519709704</v>
      </c>
      <c r="BG89" s="36">
        <v>42.68677584116169</v>
      </c>
      <c r="BH89" s="36">
        <v>37.76933601613276</v>
      </c>
      <c r="BI89" s="36">
        <v>38.5947991638767</v>
      </c>
      <c r="BJ89" s="36">
        <v>21.66344363235688</v>
      </c>
      <c r="BK89" s="36">
        <v>54.05965770169347</v>
      </c>
      <c r="BL89" s="36">
        <v>54.135009403442965</v>
      </c>
      <c r="BM89" s="36">
        <v>61.43447032952583</v>
      </c>
      <c r="BN89" s="36">
        <v>53.98273340274106</v>
      </c>
      <c r="BO89" s="36">
        <v>54.9746782977106</v>
      </c>
      <c r="BP89" s="36">
        <v>54.64106562472312</v>
      </c>
      <c r="BQ89" s="36">
        <v>44.323931236432315</v>
      </c>
      <c r="BR89" s="36">
        <v>53.89821229342299</v>
      </c>
      <c r="BS89" s="36">
        <v>53.4339654432449</v>
      </c>
    </row>
    <row r="90" spans="1:71" ht="12.75">
      <c r="A90" s="11" t="s">
        <v>96</v>
      </c>
      <c r="B90" s="34">
        <v>6.3731960294750944</v>
      </c>
      <c r="C90" s="34">
        <v>7.004705451331078</v>
      </c>
      <c r="D90" s="36">
        <v>6.912996553787391</v>
      </c>
      <c r="E90" s="34">
        <v>7.12334963189258</v>
      </c>
      <c r="F90" s="34">
        <v>6.549434866627655</v>
      </c>
      <c r="G90" s="34">
        <v>5.268852509410137</v>
      </c>
      <c r="H90" s="34">
        <v>4.1614479217343145</v>
      </c>
      <c r="I90" s="34">
        <v>5.236546422533837</v>
      </c>
      <c r="J90" s="34">
        <v>4.637640926673086</v>
      </c>
      <c r="K90" s="34">
        <v>5.040609854310215</v>
      </c>
      <c r="L90" s="34">
        <v>3.7891993977443947</v>
      </c>
      <c r="M90" s="34">
        <v>4.018404631611934</v>
      </c>
      <c r="N90" s="34">
        <v>6.356921859726513</v>
      </c>
      <c r="O90" s="34">
        <v>3.5415330751817167</v>
      </c>
      <c r="P90" s="34">
        <v>4.280530977538639</v>
      </c>
      <c r="Q90" s="34">
        <v>4.389551692054452</v>
      </c>
      <c r="R90" s="34">
        <v>3.8721772671298504</v>
      </c>
      <c r="S90" s="34">
        <v>3.0642397845078144</v>
      </c>
      <c r="T90" s="34">
        <v>5.087468156535388</v>
      </c>
      <c r="U90" s="34">
        <v>6.767048533647111</v>
      </c>
      <c r="V90" s="34">
        <v>7.1439907422959275</v>
      </c>
      <c r="W90" s="34">
        <v>2.9641925521028547</v>
      </c>
      <c r="X90" s="34">
        <v>5.138976740690963</v>
      </c>
      <c r="Y90" s="34">
        <v>5.8861288894198065</v>
      </c>
      <c r="Z90" s="34">
        <v>7.620769693644088</v>
      </c>
      <c r="AA90" s="34">
        <v>5.849728071253207</v>
      </c>
      <c r="AB90" s="36">
        <v>5.791890522518972</v>
      </c>
      <c r="AC90" s="34">
        <v>4.042195931095965</v>
      </c>
      <c r="AD90" s="34">
        <v>5.993427025791924</v>
      </c>
      <c r="AE90" s="34">
        <v>3.3682027568578485</v>
      </c>
      <c r="AF90" s="34">
        <v>4.816207211238247</v>
      </c>
      <c r="AG90" s="34">
        <v>4.587200692928372</v>
      </c>
      <c r="AH90" s="34">
        <v>2.8567882043528607</v>
      </c>
      <c r="AI90" s="34">
        <v>5.374254880903941</v>
      </c>
      <c r="AJ90" s="34">
        <v>5.244019858262099</v>
      </c>
      <c r="AK90" s="34">
        <v>4.921418678049994</v>
      </c>
      <c r="AL90" s="34">
        <v>4.746496707744517</v>
      </c>
      <c r="AM90" s="34">
        <v>5.250940853193802</v>
      </c>
      <c r="AN90" s="34">
        <v>4.5470737002782675</v>
      </c>
      <c r="AO90" s="34">
        <v>3.8920834767682524</v>
      </c>
      <c r="AP90" s="34">
        <v>3.7479894929734656</v>
      </c>
      <c r="AQ90" s="34">
        <v>8.448235832203903</v>
      </c>
      <c r="AR90" s="34">
        <v>4.893583776749431</v>
      </c>
      <c r="AS90" s="34">
        <v>7.060826647971384</v>
      </c>
      <c r="AT90" s="36">
        <v>6.9080053216448</v>
      </c>
      <c r="AU90" s="36">
        <v>6.892424497346306</v>
      </c>
      <c r="AV90" s="36">
        <v>5.66352253288852</v>
      </c>
      <c r="AW90" s="36">
        <v>4.0909297228287755</v>
      </c>
      <c r="AX90" s="36">
        <v>8.410730168011392</v>
      </c>
      <c r="AY90" s="36">
        <v>6.986060060943532</v>
      </c>
      <c r="AZ90" s="36">
        <v>4.18795885999322</v>
      </c>
      <c r="BA90" s="36">
        <v>8.07687044455546</v>
      </c>
      <c r="BB90" s="36">
        <v>8.655285433893583</v>
      </c>
      <c r="BC90" s="36">
        <v>4.2059270767140875</v>
      </c>
      <c r="BD90" s="36">
        <v>5.7049002279055765</v>
      </c>
      <c r="BE90" s="36">
        <v>6.783437963773738</v>
      </c>
      <c r="BF90" s="36">
        <v>7.806463682342261</v>
      </c>
      <c r="BG90" s="36">
        <v>5.869633799993074</v>
      </c>
      <c r="BH90" s="36">
        <v>5.316951360489488</v>
      </c>
      <c r="BI90" s="36">
        <v>5.406651658509702</v>
      </c>
      <c r="BJ90" s="36">
        <v>3.030530662683047</v>
      </c>
      <c r="BK90" s="36">
        <v>7.658358049921048</v>
      </c>
      <c r="BL90" s="36">
        <v>7.584110037234872</v>
      </c>
      <c r="BM90" s="36">
        <v>8.469435458131816</v>
      </c>
      <c r="BN90" s="36">
        <v>7.6044141505877985</v>
      </c>
      <c r="BO90" s="36">
        <v>7.737797895821976</v>
      </c>
      <c r="BP90" s="36">
        <v>7.732809286178387</v>
      </c>
      <c r="BQ90" s="36">
        <v>5.9574038490598005</v>
      </c>
      <c r="BR90" s="36">
        <v>7.646499097865842</v>
      </c>
      <c r="BS90" s="36">
        <v>7.4888061160588775</v>
      </c>
    </row>
    <row r="91" spans="1:71" ht="12.75">
      <c r="A91" s="11" t="s">
        <v>97</v>
      </c>
      <c r="B91" s="34">
        <v>28.733529435438403</v>
      </c>
      <c r="C91" s="34">
        <v>31.528883687897952</v>
      </c>
      <c r="D91" s="36">
        <v>31.137579643368188</v>
      </c>
      <c r="E91" s="34">
        <v>31.94345994730806</v>
      </c>
      <c r="F91" s="34">
        <v>28.95257433031175</v>
      </c>
      <c r="G91" s="34">
        <v>23.366545035746203</v>
      </c>
      <c r="H91" s="34">
        <v>19.246217085889242</v>
      </c>
      <c r="I91" s="34">
        <v>23.95376930732974</v>
      </c>
      <c r="J91" s="34">
        <v>20.737745648311922</v>
      </c>
      <c r="K91" s="34">
        <v>22.813921987159127</v>
      </c>
      <c r="L91" s="34">
        <v>17.403497593338574</v>
      </c>
      <c r="M91" s="34">
        <v>18.09806279574442</v>
      </c>
      <c r="N91" s="34">
        <v>29.235778994625598</v>
      </c>
      <c r="O91" s="34">
        <v>15.916584323185061</v>
      </c>
      <c r="P91" s="34">
        <v>19.497830409559167</v>
      </c>
      <c r="Q91" s="34">
        <v>20.363243047135875</v>
      </c>
      <c r="R91" s="34">
        <v>17.414847636153322</v>
      </c>
      <c r="S91" s="34">
        <v>14.12388951871007</v>
      </c>
      <c r="T91" s="34">
        <v>22.438355675880523</v>
      </c>
      <c r="U91" s="34">
        <v>30.126821169379483</v>
      </c>
      <c r="V91" s="34">
        <v>32.23070724465964</v>
      </c>
      <c r="W91" s="34">
        <v>13.707507782453662</v>
      </c>
      <c r="X91" s="34">
        <v>24.057118256361058</v>
      </c>
      <c r="Y91" s="34">
        <v>26.89820387330889</v>
      </c>
      <c r="Z91" s="34">
        <v>34.190437407095914</v>
      </c>
      <c r="AA91" s="34">
        <v>26.635387200261327</v>
      </c>
      <c r="AB91" s="36">
        <v>26.40142650713353</v>
      </c>
      <c r="AC91" s="34">
        <v>19.059595553932635</v>
      </c>
      <c r="AD91" s="34">
        <v>25.770728651473785</v>
      </c>
      <c r="AE91" s="34">
        <v>15.805801415548322</v>
      </c>
      <c r="AF91" s="34">
        <v>22.060516208118038</v>
      </c>
      <c r="AG91" s="34">
        <v>20.96529694566034</v>
      </c>
      <c r="AH91" s="34">
        <v>13.712137528288519</v>
      </c>
      <c r="AI91" s="34">
        <v>24.641881837191608</v>
      </c>
      <c r="AJ91" s="34">
        <v>23.696627932183663</v>
      </c>
      <c r="AK91" s="34">
        <v>21.98486139108321</v>
      </c>
      <c r="AL91" s="34">
        <v>22.186824535795502</v>
      </c>
      <c r="AM91" s="34">
        <v>24.188484757786817</v>
      </c>
      <c r="AN91" s="34">
        <v>21.52508855381697</v>
      </c>
      <c r="AO91" s="34">
        <v>18.174720804770985</v>
      </c>
      <c r="AP91" s="34">
        <v>17.84579312848071</v>
      </c>
      <c r="AQ91" s="34">
        <v>38.07933637862208</v>
      </c>
      <c r="AR91" s="34">
        <v>22.77677499870221</v>
      </c>
      <c r="AS91" s="34">
        <v>31.912958971820107</v>
      </c>
      <c r="AT91" s="36">
        <v>31.212583533537586</v>
      </c>
      <c r="AU91" s="36">
        <v>31.263187667527873</v>
      </c>
      <c r="AV91" s="36">
        <v>25.89324743474336</v>
      </c>
      <c r="AW91" s="36">
        <v>18.99678676780983</v>
      </c>
      <c r="AX91" s="36">
        <v>36.9905996674843</v>
      </c>
      <c r="AY91" s="36">
        <v>30.02001499339575</v>
      </c>
      <c r="AZ91" s="36">
        <v>19.591780494835092</v>
      </c>
      <c r="BA91" s="36">
        <v>33.54870599643905</v>
      </c>
      <c r="BB91" s="36">
        <v>35.384798835019524</v>
      </c>
      <c r="BC91" s="36">
        <v>19.836765493603274</v>
      </c>
      <c r="BD91" s="36">
        <v>25.612919061131137</v>
      </c>
      <c r="BE91" s="36">
        <v>29.353031290513208</v>
      </c>
      <c r="BF91" s="36">
        <v>35.59282865885191</v>
      </c>
      <c r="BG91" s="36">
        <v>26.35295447273599</v>
      </c>
      <c r="BH91" s="36">
        <v>23.737042091401136</v>
      </c>
      <c r="BI91" s="36">
        <v>24.357001316303823</v>
      </c>
      <c r="BJ91" s="36">
        <v>13.788676819771567</v>
      </c>
      <c r="BK91" s="36">
        <v>34.27115636801433</v>
      </c>
      <c r="BL91" s="36">
        <v>34.27647989610833</v>
      </c>
      <c r="BM91" s="36">
        <v>36.90909593784846</v>
      </c>
      <c r="BN91" s="36">
        <v>33.80157079319358</v>
      </c>
      <c r="BO91" s="36">
        <v>34.298783278347294</v>
      </c>
      <c r="BP91" s="36">
        <v>34.497144289559024</v>
      </c>
      <c r="BQ91" s="36">
        <v>25.811344017461213</v>
      </c>
      <c r="BR91" s="36">
        <v>34.20933450278107</v>
      </c>
      <c r="BS91" s="36">
        <v>33.896640243736734</v>
      </c>
    </row>
    <row r="92" spans="1:71" ht="12.75">
      <c r="A92" s="11" t="s">
        <v>98</v>
      </c>
      <c r="B92" s="34">
        <v>7.409358429449951</v>
      </c>
      <c r="C92" s="34">
        <v>8.106342096470081</v>
      </c>
      <c r="D92" s="36">
        <v>8.16873241103246</v>
      </c>
      <c r="E92" s="34">
        <v>8.358391014944809</v>
      </c>
      <c r="F92" s="34">
        <v>7.594076800311354</v>
      </c>
      <c r="G92" s="34">
        <v>5.913768806296174</v>
      </c>
      <c r="H92" s="34">
        <v>5.2174030142430805</v>
      </c>
      <c r="I92" s="34">
        <v>6.5493131389025265</v>
      </c>
      <c r="J92" s="34">
        <v>5.5358925429858195</v>
      </c>
      <c r="K92" s="34">
        <v>6.30061345180006</v>
      </c>
      <c r="L92" s="34">
        <v>4.688049059061078</v>
      </c>
      <c r="M92" s="34">
        <v>4.893072409065945</v>
      </c>
      <c r="N92" s="34">
        <v>7.6448965158707045</v>
      </c>
      <c r="O92" s="34">
        <v>4.436147251074134</v>
      </c>
      <c r="P92" s="34">
        <v>5.223317542444187</v>
      </c>
      <c r="Q92" s="34">
        <v>5.287881685971434</v>
      </c>
      <c r="R92" s="34">
        <v>4.688608983055021</v>
      </c>
      <c r="S92" s="34">
        <v>4.164005858071696</v>
      </c>
      <c r="T92" s="34">
        <v>5.9520405894986945</v>
      </c>
      <c r="U92" s="34">
        <v>7.708973999973693</v>
      </c>
      <c r="V92" s="34">
        <v>8.179191643127405</v>
      </c>
      <c r="W92" s="34">
        <v>3.720427847392175</v>
      </c>
      <c r="X92" s="34">
        <v>6.1382222849250505</v>
      </c>
      <c r="Y92" s="34">
        <v>7.153679793031473</v>
      </c>
      <c r="Z92" s="34">
        <v>8.636553433047535</v>
      </c>
      <c r="AA92" s="34">
        <v>6.946981202538074</v>
      </c>
      <c r="AB92" s="36">
        <v>6.7916965523886175</v>
      </c>
      <c r="AC92" s="34">
        <v>5.27043443530373</v>
      </c>
      <c r="AD92" s="34">
        <v>6.401635013824934</v>
      </c>
      <c r="AE92" s="34">
        <v>4.379989659747727</v>
      </c>
      <c r="AF92" s="34">
        <v>5.783935694053357</v>
      </c>
      <c r="AG92" s="34">
        <v>5.530277602208269</v>
      </c>
      <c r="AH92" s="34">
        <v>3.9975388937999745</v>
      </c>
      <c r="AI92" s="34">
        <v>6.205919754507683</v>
      </c>
      <c r="AJ92" s="34">
        <v>6.043230143594974</v>
      </c>
      <c r="AK92" s="34">
        <v>5.8548967762588315</v>
      </c>
      <c r="AL92" s="34">
        <v>6.1203953695600894</v>
      </c>
      <c r="AM92" s="34">
        <v>6.2769811187595534</v>
      </c>
      <c r="AN92" s="34">
        <v>5.731954458248897</v>
      </c>
      <c r="AO92" s="34">
        <v>4.710460891302395</v>
      </c>
      <c r="AP92" s="34">
        <v>4.523752949808467</v>
      </c>
      <c r="AQ92" s="34">
        <v>9.407050501805802</v>
      </c>
      <c r="AR92" s="34">
        <v>5.884629095169684</v>
      </c>
      <c r="AS92" s="34">
        <v>7.893523442484715</v>
      </c>
      <c r="AT92" s="36">
        <v>7.820835645783224</v>
      </c>
      <c r="AU92" s="36">
        <v>7.780657078458664</v>
      </c>
      <c r="AV92" s="36">
        <v>6.798338420999075</v>
      </c>
      <c r="AW92" s="36">
        <v>5.114459980287848</v>
      </c>
      <c r="AX92" s="36">
        <v>8.79792151078892</v>
      </c>
      <c r="AY92" s="36">
        <v>7.426953325073464</v>
      </c>
      <c r="AZ92" s="36">
        <v>5.238521870446268</v>
      </c>
      <c r="BA92" s="36">
        <v>7.578244289944915</v>
      </c>
      <c r="BB92" s="36">
        <v>8.043433923526198</v>
      </c>
      <c r="BC92" s="36">
        <v>5.212091749077526</v>
      </c>
      <c r="BD92" s="36">
        <v>6.478820014922214</v>
      </c>
      <c r="BE92" s="36">
        <v>6.806248842969164</v>
      </c>
      <c r="BF92" s="36">
        <v>9.135093057846904</v>
      </c>
      <c r="BG92" s="36">
        <v>6.568209290071039</v>
      </c>
      <c r="BH92" s="36">
        <v>5.994825550587777</v>
      </c>
      <c r="BI92" s="36">
        <v>6.212688991255439</v>
      </c>
      <c r="BJ92" s="36">
        <v>3.846526432803352</v>
      </c>
      <c r="BK92" s="36">
        <v>8.674522629234488</v>
      </c>
      <c r="BL92" s="36">
        <v>8.567602413508112</v>
      </c>
      <c r="BM92" s="36">
        <v>9.116479554733646</v>
      </c>
      <c r="BN92" s="36">
        <v>8.434015654030688</v>
      </c>
      <c r="BO92" s="36">
        <v>8.563884619254617</v>
      </c>
      <c r="BP92" s="36">
        <v>8.683922530202773</v>
      </c>
      <c r="BQ92" s="36">
        <v>6.029974702196485</v>
      </c>
      <c r="BR92" s="36">
        <v>8.647335181595716</v>
      </c>
      <c r="BS92" s="36">
        <v>8.628251584018306</v>
      </c>
    </row>
    <row r="93" spans="1:71" ht="12.75">
      <c r="A93" s="12" t="s">
        <v>99</v>
      </c>
      <c r="B93" s="34">
        <v>2.324201215331731</v>
      </c>
      <c r="C93" s="34">
        <v>2.4715585665681443</v>
      </c>
      <c r="D93" s="36">
        <v>2.4356798405619333</v>
      </c>
      <c r="E93" s="34">
        <v>2.453413086457968</v>
      </c>
      <c r="F93" s="34">
        <v>2.3751885911514066</v>
      </c>
      <c r="G93" s="34">
        <v>2.0245879918781493</v>
      </c>
      <c r="H93" s="34">
        <v>1.763635016792965</v>
      </c>
      <c r="I93" s="34">
        <v>2.154828583762225</v>
      </c>
      <c r="J93" s="34">
        <v>1.8859817567604769</v>
      </c>
      <c r="K93" s="34">
        <v>2.0270396692262853</v>
      </c>
      <c r="L93" s="34">
        <v>1.630099570360799</v>
      </c>
      <c r="M93" s="34">
        <v>1.7342083652622038</v>
      </c>
      <c r="N93" s="34">
        <v>2.5323231838794653</v>
      </c>
      <c r="O93" s="34">
        <v>1.5348649945001798</v>
      </c>
      <c r="P93" s="34">
        <v>1.7891404828105393</v>
      </c>
      <c r="Q93" s="34">
        <v>1.8721367948645795</v>
      </c>
      <c r="R93" s="34">
        <v>1.6410997387505588</v>
      </c>
      <c r="S93" s="34">
        <v>1.4733780080517285</v>
      </c>
      <c r="T93" s="34">
        <v>1.945827930371013</v>
      </c>
      <c r="U93" s="34">
        <v>2.501500726233982</v>
      </c>
      <c r="V93" s="34">
        <v>2.547818479127239</v>
      </c>
      <c r="W93" s="34">
        <v>1.425598351535032</v>
      </c>
      <c r="X93" s="34">
        <v>2.116821223407686</v>
      </c>
      <c r="Y93" s="34">
        <v>2.259926597716186</v>
      </c>
      <c r="Z93" s="34">
        <v>2.6817594304699703</v>
      </c>
      <c r="AA93" s="34">
        <v>2.217709858755053</v>
      </c>
      <c r="AB93" s="36">
        <v>2.269276833708812</v>
      </c>
      <c r="AC93" s="34">
        <v>1.8272924766899974</v>
      </c>
      <c r="AD93" s="34">
        <v>1.9571685046619307</v>
      </c>
      <c r="AE93" s="34">
        <v>1.5403199573096074</v>
      </c>
      <c r="AF93" s="34">
        <v>1.9269971360469629</v>
      </c>
      <c r="AG93" s="34">
        <v>1.874290286617557</v>
      </c>
      <c r="AH93" s="34">
        <v>1.4295743481456644</v>
      </c>
      <c r="AI93" s="34">
        <v>2.043398210948041</v>
      </c>
      <c r="AJ93" s="34">
        <v>2.0382239136729168</v>
      </c>
      <c r="AK93" s="34">
        <v>2.0330859660564764</v>
      </c>
      <c r="AL93" s="34">
        <v>2.005836383352639</v>
      </c>
      <c r="AM93" s="34">
        <v>2.1579278076517765</v>
      </c>
      <c r="AN93" s="34">
        <v>2.020463750124231</v>
      </c>
      <c r="AO93" s="34">
        <v>1.7201388891863763</v>
      </c>
      <c r="AP93" s="34">
        <v>1.65875216704091</v>
      </c>
      <c r="AQ93" s="34">
        <v>2.9670783146404345</v>
      </c>
      <c r="AR93" s="34">
        <v>2.0051973158513343</v>
      </c>
      <c r="AS93" s="34">
        <v>2.5780014982521253</v>
      </c>
      <c r="AT93" s="36">
        <v>2.5203978460803835</v>
      </c>
      <c r="AU93" s="36">
        <v>2.4780969337254892</v>
      </c>
      <c r="AV93" s="36">
        <v>2.251008243435974</v>
      </c>
      <c r="AW93" s="36">
        <v>1.8264141125516102</v>
      </c>
      <c r="AX93" s="36">
        <v>2.6606473906898764</v>
      </c>
      <c r="AY93" s="36">
        <v>2.445851553354889</v>
      </c>
      <c r="AZ93" s="36">
        <v>1.8325120520085183</v>
      </c>
      <c r="BA93" s="36">
        <v>2.275559174205422</v>
      </c>
      <c r="BB93" s="36">
        <v>1.9651080984608502</v>
      </c>
      <c r="BC93" s="36">
        <v>1.8387409697890265</v>
      </c>
      <c r="BD93" s="36">
        <v>2.2633543045576525</v>
      </c>
      <c r="BE93" s="36">
        <v>2.170339085364541</v>
      </c>
      <c r="BF93" s="36">
        <v>2.922587318676194</v>
      </c>
      <c r="BG93" s="36">
        <v>2.141478776483948</v>
      </c>
      <c r="BH93" s="36">
        <v>2.016324939710254</v>
      </c>
      <c r="BI93" s="36">
        <v>2.0879606347263584</v>
      </c>
      <c r="BJ93" s="36">
        <v>1.477257853502019</v>
      </c>
      <c r="BK93" s="36">
        <v>2.732022307030496</v>
      </c>
      <c r="BL93" s="36">
        <v>2.7160286510259595</v>
      </c>
      <c r="BM93" s="36">
        <v>2.774747496179084</v>
      </c>
      <c r="BN93" s="36">
        <v>2.630810211903132</v>
      </c>
      <c r="BO93" s="36">
        <v>2.7036871278916634</v>
      </c>
      <c r="BP93" s="36">
        <v>2.7485313003494567</v>
      </c>
      <c r="BQ93" s="36">
        <v>1.8952791584742374</v>
      </c>
      <c r="BR93" s="36">
        <v>2.6960257093874063</v>
      </c>
      <c r="BS93" s="36">
        <v>2.6872055011573672</v>
      </c>
    </row>
    <row r="94" spans="1:71" ht="12.75">
      <c r="A94" s="12" t="s">
        <v>100</v>
      </c>
      <c r="B94" s="34">
        <v>7.619924637500714</v>
      </c>
      <c r="C94" s="34">
        <v>8.548690833670571</v>
      </c>
      <c r="D94" s="36">
        <v>8.294201119158208</v>
      </c>
      <c r="E94" s="34">
        <v>8.628122159844063</v>
      </c>
      <c r="F94" s="34">
        <v>7.953905421395428</v>
      </c>
      <c r="G94" s="34">
        <v>6.12893378296185</v>
      </c>
      <c r="H94" s="34">
        <v>5.649608077252299</v>
      </c>
      <c r="I94" s="34">
        <v>6.852345783694737</v>
      </c>
      <c r="J94" s="34">
        <v>5.742835993358793</v>
      </c>
      <c r="K94" s="34">
        <v>6.593516391564148</v>
      </c>
      <c r="L94" s="34">
        <v>5.185395087971076</v>
      </c>
      <c r="M94" s="34">
        <v>5.154506403389161</v>
      </c>
      <c r="N94" s="34">
        <v>8.101449535266132</v>
      </c>
      <c r="O94" s="34">
        <v>4.678310027756349</v>
      </c>
      <c r="P94" s="34">
        <v>5.526119053491952</v>
      </c>
      <c r="Q94" s="34">
        <v>5.767092333766597</v>
      </c>
      <c r="R94" s="34">
        <v>5.130342531599438</v>
      </c>
      <c r="S94" s="34">
        <v>4.611802220333368</v>
      </c>
      <c r="T94" s="34">
        <v>5.939969643170981</v>
      </c>
      <c r="U94" s="34">
        <v>8.15980739480269</v>
      </c>
      <c r="V94" s="34">
        <v>8.243626012566844</v>
      </c>
      <c r="W94" s="34">
        <v>4.114678403113888</v>
      </c>
      <c r="X94" s="34">
        <v>6.793600901491011</v>
      </c>
      <c r="Y94" s="34">
        <v>7.455181871798067</v>
      </c>
      <c r="Z94" s="34">
        <v>8.819057267070653</v>
      </c>
      <c r="AA94" s="34">
        <v>7.477322662690535</v>
      </c>
      <c r="AB94" s="36">
        <v>7.526812866106184</v>
      </c>
      <c r="AC94" s="34">
        <v>5.810162136733796</v>
      </c>
      <c r="AD94" s="34">
        <v>6.1677915934188805</v>
      </c>
      <c r="AE94" s="34">
        <v>4.955895116808343</v>
      </c>
      <c r="AF94" s="34">
        <v>6.0358270825817755</v>
      </c>
      <c r="AG94" s="34">
        <v>5.806761468958857</v>
      </c>
      <c r="AH94" s="34">
        <v>4.379559060494648</v>
      </c>
      <c r="AI94" s="34">
        <v>6.409220829983299</v>
      </c>
      <c r="AJ94" s="34">
        <v>6.203754520053143</v>
      </c>
      <c r="AK94" s="34">
        <v>6.159478480412805</v>
      </c>
      <c r="AL94" s="34">
        <v>6.206120621087621</v>
      </c>
      <c r="AM94" s="34">
        <v>6.73120856458061</v>
      </c>
      <c r="AN94" s="34">
        <v>6.1786966786249184</v>
      </c>
      <c r="AO94" s="34">
        <v>5.242642706989003</v>
      </c>
      <c r="AP94" s="34">
        <v>4.984757390783232</v>
      </c>
      <c r="AQ94" s="34">
        <v>9.644402749333777</v>
      </c>
      <c r="AR94" s="34">
        <v>6.115519691294182</v>
      </c>
      <c r="AS94" s="34">
        <v>8.1478287404709</v>
      </c>
      <c r="AT94" s="36">
        <v>8.105838327328595</v>
      </c>
      <c r="AU94" s="36">
        <v>8.098968760757632</v>
      </c>
      <c r="AV94" s="36">
        <v>7.085227704551537</v>
      </c>
      <c r="AW94" s="36">
        <v>5.499767961990575</v>
      </c>
      <c r="AX94" s="36">
        <v>8.639584677942914</v>
      </c>
      <c r="AY94" s="36">
        <v>7.174920956087679</v>
      </c>
      <c r="AZ94" s="36">
        <v>5.398253549219793</v>
      </c>
      <c r="BA94" s="36">
        <v>7.379726602890809</v>
      </c>
      <c r="BB94" s="36">
        <v>7.676570403191246</v>
      </c>
      <c r="BC94" s="36">
        <v>5.596388813023932</v>
      </c>
      <c r="BD94" s="36">
        <v>6.578124306996809</v>
      </c>
      <c r="BE94" s="36">
        <v>6.846352027552426</v>
      </c>
      <c r="BF94" s="36">
        <v>9.174621882234568</v>
      </c>
      <c r="BG94" s="36">
        <v>6.694761294915629</v>
      </c>
      <c r="BH94" s="36">
        <v>6.2068790967124245</v>
      </c>
      <c r="BI94" s="36">
        <v>6.471886431406805</v>
      </c>
      <c r="BJ94" s="36">
        <v>4.167570103624225</v>
      </c>
      <c r="BK94" s="36">
        <v>9.044635836647199</v>
      </c>
      <c r="BL94" s="36">
        <v>8.844938116863286</v>
      </c>
      <c r="BM94" s="36">
        <v>9.011060208585874</v>
      </c>
      <c r="BN94" s="36">
        <v>8.660107995030797</v>
      </c>
      <c r="BO94" s="36">
        <v>8.685081027619216</v>
      </c>
      <c r="BP94" s="36">
        <v>8.762470089936507</v>
      </c>
      <c r="BQ94" s="36">
        <v>6.05723662823096</v>
      </c>
      <c r="BR94" s="36">
        <v>8.90153394729979</v>
      </c>
      <c r="BS94" s="36">
        <v>8.826466325529006</v>
      </c>
    </row>
    <row r="95" spans="1:71" ht="12.75">
      <c r="A95" s="12" t="s">
        <v>101</v>
      </c>
      <c r="B95" s="34">
        <v>1.177095678486495</v>
      </c>
      <c r="C95" s="34">
        <v>1.4013810057948928</v>
      </c>
      <c r="D95" s="36">
        <v>1.382033674228641</v>
      </c>
      <c r="E95" s="34">
        <v>1.4266336649407547</v>
      </c>
      <c r="F95" s="34">
        <v>1.2940858225959748</v>
      </c>
      <c r="G95" s="34">
        <v>0.999203988169191</v>
      </c>
      <c r="H95" s="34">
        <v>0.9071140774244925</v>
      </c>
      <c r="I95" s="34">
        <v>1.1455402732241742</v>
      </c>
      <c r="J95" s="34">
        <v>0.9832763879739181</v>
      </c>
      <c r="K95" s="34">
        <v>1.0833755230540527</v>
      </c>
      <c r="L95" s="34">
        <v>0.8597359197374252</v>
      </c>
      <c r="M95" s="34">
        <v>0.8342441467716954</v>
      </c>
      <c r="N95" s="34">
        <v>1.3246886228587678</v>
      </c>
      <c r="O95" s="34">
        <v>0.7780350861772408</v>
      </c>
      <c r="P95" s="34">
        <v>0.9151768926315393</v>
      </c>
      <c r="Q95" s="34">
        <v>0.9642815204578875</v>
      </c>
      <c r="R95" s="34">
        <v>0.8498044614192992</v>
      </c>
      <c r="S95" s="34">
        <v>0.8110412050248998</v>
      </c>
      <c r="T95" s="34">
        <v>0.9707873092958138</v>
      </c>
      <c r="U95" s="34">
        <v>1.3219140985519473</v>
      </c>
      <c r="V95" s="34">
        <v>1.3249696012248589</v>
      </c>
      <c r="W95" s="34">
        <v>0.7062321453670478</v>
      </c>
      <c r="X95" s="34">
        <v>1.1308900802570125</v>
      </c>
      <c r="Y95" s="34">
        <v>1.2573756346964302</v>
      </c>
      <c r="Z95" s="34">
        <v>1.4103353350152605</v>
      </c>
      <c r="AA95" s="34">
        <v>1.230899273751753</v>
      </c>
      <c r="AB95" s="36">
        <v>1.2360295721580044</v>
      </c>
      <c r="AC95" s="34">
        <v>0.9626096955889872</v>
      </c>
      <c r="AD95" s="34">
        <v>0.9854856837165712</v>
      </c>
      <c r="AE95" s="34">
        <v>0.8361567703673953</v>
      </c>
      <c r="AF95" s="34">
        <v>1.0113544652917281</v>
      </c>
      <c r="AG95" s="34">
        <v>0.9287806542604634</v>
      </c>
      <c r="AH95" s="34">
        <v>0.7255006132898193</v>
      </c>
      <c r="AI95" s="34">
        <v>1.038517579924942</v>
      </c>
      <c r="AJ95" s="34">
        <v>0.9681112655361748</v>
      </c>
      <c r="AK95" s="34">
        <v>1.0187678917556955</v>
      </c>
      <c r="AL95" s="34">
        <v>1.0356905972880417</v>
      </c>
      <c r="AM95" s="34">
        <v>1.0881315698410452</v>
      </c>
      <c r="AN95" s="34">
        <v>1.0132072820544378</v>
      </c>
      <c r="AO95" s="34">
        <v>0.8416093878780514</v>
      </c>
      <c r="AP95" s="34">
        <v>0.81312586904212</v>
      </c>
      <c r="AQ95" s="34">
        <v>1.5089260216768086</v>
      </c>
      <c r="AR95" s="34">
        <v>0.9827523626073654</v>
      </c>
      <c r="AS95" s="34">
        <v>1.3181138079923944</v>
      </c>
      <c r="AT95" s="36">
        <v>1.3065254659141008</v>
      </c>
      <c r="AU95" s="36">
        <v>1.313565022807617</v>
      </c>
      <c r="AV95" s="36">
        <v>1.1580648230972537</v>
      </c>
      <c r="AW95" s="36">
        <v>0.9040126722711306</v>
      </c>
      <c r="AX95" s="36">
        <v>1.386500299585768</v>
      </c>
      <c r="AY95" s="36">
        <v>1.1408509345162796</v>
      </c>
      <c r="AZ95" s="36">
        <v>0.891225869996152</v>
      </c>
      <c r="BA95" s="36">
        <v>1.1768503910564945</v>
      </c>
      <c r="BB95" s="36">
        <v>1.2330833866134898</v>
      </c>
      <c r="BC95" s="36">
        <v>0.9093572854389748</v>
      </c>
      <c r="BD95" s="36">
        <v>1.0590623472815826</v>
      </c>
      <c r="BE95" s="36">
        <v>1.0570945274807153</v>
      </c>
      <c r="BF95" s="36">
        <v>1.4991042745061334</v>
      </c>
      <c r="BG95" s="36">
        <v>1.0814546753460232</v>
      </c>
      <c r="BH95" s="36">
        <v>1.0093304526617348</v>
      </c>
      <c r="BI95" s="36">
        <v>1.0423932018299176</v>
      </c>
      <c r="BJ95" s="36">
        <v>0.7061633645650408</v>
      </c>
      <c r="BK95" s="36">
        <v>1.4459511327499557</v>
      </c>
      <c r="BL95" s="36">
        <v>1.3862229649961424</v>
      </c>
      <c r="BM95" s="36">
        <v>1.4365934745150366</v>
      </c>
      <c r="BN95" s="36">
        <v>1.3852057213207298</v>
      </c>
      <c r="BO95" s="36">
        <v>1.3777523884335754</v>
      </c>
      <c r="BP95" s="36">
        <v>1.3802708026823447</v>
      </c>
      <c r="BQ95" s="36">
        <v>0.9802560944887387</v>
      </c>
      <c r="BR95" s="36">
        <v>1.412800517171882</v>
      </c>
      <c r="BS95" s="36">
        <v>1.3951361882215163</v>
      </c>
    </row>
    <row r="96" spans="1:71" ht="12.75">
      <c r="A96" s="12" t="s">
        <v>102</v>
      </c>
      <c r="B96" s="34">
        <v>7.320092693571165</v>
      </c>
      <c r="C96" s="34">
        <v>8.507222134376065</v>
      </c>
      <c r="D96" s="36">
        <v>8.370758686410964</v>
      </c>
      <c r="E96" s="34">
        <v>8.807437557213692</v>
      </c>
      <c r="F96" s="34">
        <v>7.998601273491873</v>
      </c>
      <c r="G96" s="34">
        <v>5.917469090092105</v>
      </c>
      <c r="H96" s="34">
        <v>5.480466998261264</v>
      </c>
      <c r="I96" s="34">
        <v>6.930669168995149</v>
      </c>
      <c r="J96" s="34">
        <v>5.894039991288645</v>
      </c>
      <c r="K96" s="34">
        <v>6.55094151039549</v>
      </c>
      <c r="L96" s="34">
        <v>5.188126234191413</v>
      </c>
      <c r="M96" s="34">
        <v>4.910375879901466</v>
      </c>
      <c r="N96" s="34">
        <v>7.921861947871144</v>
      </c>
      <c r="O96" s="34">
        <v>4.681015573981414</v>
      </c>
      <c r="P96" s="34">
        <v>5.519758604277363</v>
      </c>
      <c r="Q96" s="34">
        <v>5.681929357301656</v>
      </c>
      <c r="R96" s="34">
        <v>5.121022149447148</v>
      </c>
      <c r="S96" s="34">
        <v>4.8325335472092625</v>
      </c>
      <c r="T96" s="34">
        <v>5.819857133782218</v>
      </c>
      <c r="U96" s="34">
        <v>7.946010676553854</v>
      </c>
      <c r="V96" s="34">
        <v>7.781794494814082</v>
      </c>
      <c r="W96" s="34">
        <v>4.281591443808607</v>
      </c>
      <c r="X96" s="34">
        <v>6.705195081244923</v>
      </c>
      <c r="Y96" s="34">
        <v>7.428779888357983</v>
      </c>
      <c r="Z96" s="34">
        <v>8.362391401139742</v>
      </c>
      <c r="AA96" s="34">
        <v>7.534832777147511</v>
      </c>
      <c r="AB96" s="36">
        <v>7.468286715230019</v>
      </c>
      <c r="AC96" s="34">
        <v>5.665971380611182</v>
      </c>
      <c r="AD96" s="34">
        <v>5.800477497918832</v>
      </c>
      <c r="AE96" s="34">
        <v>5.137280323170734</v>
      </c>
      <c r="AF96" s="34">
        <v>5.76350534966356</v>
      </c>
      <c r="AG96" s="34">
        <v>5.572722404251171</v>
      </c>
      <c r="AH96" s="34">
        <v>4.351677079179356</v>
      </c>
      <c r="AI96" s="34">
        <v>6.022868864302455</v>
      </c>
      <c r="AJ96" s="34">
        <v>5.8560806701812895</v>
      </c>
      <c r="AK96" s="34">
        <v>6.109410349520884</v>
      </c>
      <c r="AL96" s="34">
        <v>5.967254945973901</v>
      </c>
      <c r="AM96" s="34">
        <v>6.654990352850827</v>
      </c>
      <c r="AN96" s="34">
        <v>6.003735926772047</v>
      </c>
      <c r="AO96" s="34">
        <v>4.978692985706466</v>
      </c>
      <c r="AP96" s="34">
        <v>4.917952842619612</v>
      </c>
      <c r="AQ96" s="34">
        <v>8.944920016418372</v>
      </c>
      <c r="AR96" s="34">
        <v>5.9196440141715225</v>
      </c>
      <c r="AS96" s="34">
        <v>7.785221679068938</v>
      </c>
      <c r="AT96" s="36">
        <v>7.953832477779486</v>
      </c>
      <c r="AU96" s="36">
        <v>7.849750835147377</v>
      </c>
      <c r="AV96" s="36">
        <v>6.937411469357156</v>
      </c>
      <c r="AW96" s="36">
        <v>5.496042822717848</v>
      </c>
      <c r="AX96" s="36">
        <v>8.209235827570991</v>
      </c>
      <c r="AY96" s="36">
        <v>6.953000238668715</v>
      </c>
      <c r="AZ96" s="36">
        <v>5.409675133151157</v>
      </c>
      <c r="BA96" s="36">
        <v>7.139435855500701</v>
      </c>
      <c r="BB96" s="36">
        <v>7.341410054984625</v>
      </c>
      <c r="BC96" s="36">
        <v>5.4561635562336255</v>
      </c>
      <c r="BD96" s="36">
        <v>6.4407144994222145</v>
      </c>
      <c r="BE96" s="36">
        <v>6.371692754452833</v>
      </c>
      <c r="BF96" s="36">
        <v>9.005066390347192</v>
      </c>
      <c r="BG96" s="36">
        <v>6.516791212197962</v>
      </c>
      <c r="BH96" s="36">
        <v>6.087248560046573</v>
      </c>
      <c r="BI96" s="36">
        <v>6.210209134754256</v>
      </c>
      <c r="BJ96" s="36">
        <v>4.342071593909841</v>
      </c>
      <c r="BK96" s="36">
        <v>8.679159135737832</v>
      </c>
      <c r="BL96" s="36">
        <v>8.351237898123212</v>
      </c>
      <c r="BM96" s="36">
        <v>8.543664357593851</v>
      </c>
      <c r="BN96" s="36">
        <v>8.470632892974733</v>
      </c>
      <c r="BO96" s="36">
        <v>8.365721170324045</v>
      </c>
      <c r="BP96" s="36">
        <v>8.353320012340932</v>
      </c>
      <c r="BQ96" s="36">
        <v>5.877159309026344</v>
      </c>
      <c r="BR96" s="36">
        <v>8.486176014864911</v>
      </c>
      <c r="BS96" s="36">
        <v>8.328166723042434</v>
      </c>
    </row>
    <row r="97" spans="1:71" ht="12.75">
      <c r="A97" s="12" t="s">
        <v>103</v>
      </c>
      <c r="B97" s="34">
        <v>1.4512512348052182</v>
      </c>
      <c r="C97" s="34">
        <v>1.700579043440483</v>
      </c>
      <c r="D97" s="36">
        <v>1.6341386142756087</v>
      </c>
      <c r="E97" s="34">
        <v>1.761515709834416</v>
      </c>
      <c r="F97" s="34">
        <v>1.6055160632794696</v>
      </c>
      <c r="G97" s="34">
        <v>1.1507799107789278</v>
      </c>
      <c r="H97" s="34">
        <v>1.084489464955335</v>
      </c>
      <c r="I97" s="34">
        <v>1.3371068669406374</v>
      </c>
      <c r="J97" s="34">
        <v>1.1210911564088641</v>
      </c>
      <c r="K97" s="34">
        <v>1.2871921094730725</v>
      </c>
      <c r="L97" s="34">
        <v>1.023079595309925</v>
      </c>
      <c r="M97" s="34">
        <v>0.9653801546217513</v>
      </c>
      <c r="N97" s="34">
        <v>1.536996472132457</v>
      </c>
      <c r="O97" s="34">
        <v>0.9196808555972591</v>
      </c>
      <c r="P97" s="34">
        <v>1.0587276183963095</v>
      </c>
      <c r="Q97" s="34">
        <v>1.1077036015984763</v>
      </c>
      <c r="R97" s="34">
        <v>0.9935533262351579</v>
      </c>
      <c r="S97" s="34">
        <v>0.9499468783881667</v>
      </c>
      <c r="T97" s="34">
        <v>1.1601773438682925</v>
      </c>
      <c r="U97" s="34">
        <v>1.5725809462641398</v>
      </c>
      <c r="V97" s="34">
        <v>1.52709554005512</v>
      </c>
      <c r="W97" s="34">
        <v>0.8751760675088935</v>
      </c>
      <c r="X97" s="34">
        <v>1.310089764673437</v>
      </c>
      <c r="Y97" s="34">
        <v>1.5242263843980632</v>
      </c>
      <c r="Z97" s="34">
        <v>1.6737288385953824</v>
      </c>
      <c r="AA97" s="34">
        <v>1.5090448571777297</v>
      </c>
      <c r="AB97" s="36">
        <v>1.494026639917674</v>
      </c>
      <c r="AC97" s="34">
        <v>1.1433669772495894</v>
      </c>
      <c r="AD97" s="34">
        <v>1.1749688629742883</v>
      </c>
      <c r="AE97" s="34">
        <v>1.0151156259952279</v>
      </c>
      <c r="AF97" s="34">
        <v>1.1346903804920492</v>
      </c>
      <c r="AG97" s="34">
        <v>1.0860515171576834</v>
      </c>
      <c r="AH97" s="34">
        <v>0.8616572262160362</v>
      </c>
      <c r="AI97" s="34">
        <v>1.210619405093751</v>
      </c>
      <c r="AJ97" s="34">
        <v>1.1569067845966732</v>
      </c>
      <c r="AK97" s="34">
        <v>1.1670436891600762</v>
      </c>
      <c r="AL97" s="34">
        <v>1.1955807373056397</v>
      </c>
      <c r="AM97" s="34">
        <v>1.290662354267166</v>
      </c>
      <c r="AN97" s="34">
        <v>1.172451963906167</v>
      </c>
      <c r="AO97" s="34">
        <v>0.9566056065724627</v>
      </c>
      <c r="AP97" s="34">
        <v>0.9650637890906804</v>
      </c>
      <c r="AQ97" s="34">
        <v>1.7116870120847703</v>
      </c>
      <c r="AR97" s="34">
        <v>1.1635778436537607</v>
      </c>
      <c r="AS97" s="34">
        <v>1.5079287101269727</v>
      </c>
      <c r="AT97" s="36">
        <v>1.5364855579385766</v>
      </c>
      <c r="AU97" s="36">
        <v>1.517815748962626</v>
      </c>
      <c r="AV97" s="36">
        <v>1.3603149737744442</v>
      </c>
      <c r="AW97" s="36">
        <v>1.0697396934392</v>
      </c>
      <c r="AX97" s="36">
        <v>1.6119300982234825</v>
      </c>
      <c r="AY97" s="36">
        <v>1.359977973427098</v>
      </c>
      <c r="AZ97" s="36">
        <v>1.071421822514141</v>
      </c>
      <c r="BA97" s="36">
        <v>1.3911419374885288</v>
      </c>
      <c r="BB97" s="36">
        <v>1.4328491455438181</v>
      </c>
      <c r="BC97" s="36">
        <v>1.0717004643628618</v>
      </c>
      <c r="BD97" s="36">
        <v>1.2622885485393511</v>
      </c>
      <c r="BE97" s="36">
        <v>1.2259107179392252</v>
      </c>
      <c r="BF97" s="36">
        <v>1.7618344143329612</v>
      </c>
      <c r="BG97" s="36">
        <v>1.2578320279001285</v>
      </c>
      <c r="BH97" s="36">
        <v>1.2157961722357222</v>
      </c>
      <c r="BI97" s="36">
        <v>1.240648117015951</v>
      </c>
      <c r="BJ97" s="36">
        <v>0.8616619387843997</v>
      </c>
      <c r="BK97" s="36">
        <v>1.6787672345431284</v>
      </c>
      <c r="BL97" s="36">
        <v>1.621909663430858</v>
      </c>
      <c r="BM97" s="36">
        <v>1.675769501315973</v>
      </c>
      <c r="BN97" s="36">
        <v>1.6705207557346022</v>
      </c>
      <c r="BO97" s="36">
        <v>1.621956128234694</v>
      </c>
      <c r="BP97" s="36">
        <v>1.6562018166815566</v>
      </c>
      <c r="BQ97" s="36">
        <v>1.1548845227833677</v>
      </c>
      <c r="BR97" s="36">
        <v>1.6727500179742</v>
      </c>
      <c r="BS97" s="36">
        <v>1.648950250068018</v>
      </c>
    </row>
    <row r="98" spans="1:71" ht="12.75">
      <c r="A98" s="12" t="s">
        <v>104</v>
      </c>
      <c r="B98" s="34">
        <v>3.71680885233493</v>
      </c>
      <c r="C98" s="34">
        <v>4.424760105907463</v>
      </c>
      <c r="D98" s="36">
        <v>4.3193311858427546</v>
      </c>
      <c r="E98" s="34">
        <v>4.594202964080241</v>
      </c>
      <c r="F98" s="34">
        <v>4.156374226926456</v>
      </c>
      <c r="G98" s="34">
        <v>2.909895491679869</v>
      </c>
      <c r="H98" s="34">
        <v>2.7810037182602705</v>
      </c>
      <c r="I98" s="34">
        <v>3.42232192356535</v>
      </c>
      <c r="J98" s="34">
        <v>2.86467311361957</v>
      </c>
      <c r="K98" s="34">
        <v>3.3053640153790607</v>
      </c>
      <c r="L98" s="34">
        <v>2.6476728682307518</v>
      </c>
      <c r="M98" s="34">
        <v>2.472527694150313</v>
      </c>
      <c r="N98" s="34">
        <v>3.801591008497336</v>
      </c>
      <c r="O98" s="34">
        <v>2.349166961159231</v>
      </c>
      <c r="P98" s="34">
        <v>2.6923822313518113</v>
      </c>
      <c r="Q98" s="34">
        <v>2.872837482231815</v>
      </c>
      <c r="R98" s="34">
        <v>2.5307928171256426</v>
      </c>
      <c r="S98" s="34">
        <v>2.524621094603537</v>
      </c>
      <c r="T98" s="34">
        <v>2.934023397535434</v>
      </c>
      <c r="U98" s="34">
        <v>3.968523143451585</v>
      </c>
      <c r="V98" s="34">
        <v>4.050214393402238</v>
      </c>
      <c r="W98" s="34">
        <v>2.318565101794348</v>
      </c>
      <c r="X98" s="34">
        <v>3.3636264069226707</v>
      </c>
      <c r="Y98" s="34">
        <v>3.986935461638348</v>
      </c>
      <c r="Z98" s="34">
        <v>4.40803632006364</v>
      </c>
      <c r="AA98" s="34">
        <v>3.87324543446382</v>
      </c>
      <c r="AB98" s="36">
        <v>3.90305939310818</v>
      </c>
      <c r="AC98" s="34">
        <v>2.9260050774879853</v>
      </c>
      <c r="AD98" s="34">
        <v>3.048297863447891</v>
      </c>
      <c r="AE98" s="34">
        <v>2.651240287475716</v>
      </c>
      <c r="AF98" s="34">
        <v>2.8910483848763997</v>
      </c>
      <c r="AG98" s="34">
        <v>2.7863379856004387</v>
      </c>
      <c r="AH98" s="34">
        <v>2.2187736045725117</v>
      </c>
      <c r="AI98" s="34">
        <v>3.134372577531216</v>
      </c>
      <c r="AJ98" s="34">
        <v>2.9978701312348903</v>
      </c>
      <c r="AK98" s="34">
        <v>3.0823082273647144</v>
      </c>
      <c r="AL98" s="34">
        <v>3.031890873076539</v>
      </c>
      <c r="AM98" s="34">
        <v>3.2775762596245515</v>
      </c>
      <c r="AN98" s="34">
        <v>3.038440312154641</v>
      </c>
      <c r="AO98" s="34">
        <v>2.4401144489100335</v>
      </c>
      <c r="AP98" s="34">
        <v>2.497462794141941</v>
      </c>
      <c r="AQ98" s="34">
        <v>4.490967339340469</v>
      </c>
      <c r="AR98" s="34">
        <v>2.964080155226544</v>
      </c>
      <c r="AS98" s="34">
        <v>3.9688241777709434</v>
      </c>
      <c r="AT98" s="36">
        <v>4.099410451732941</v>
      </c>
      <c r="AU98" s="36">
        <v>4.039635060180983</v>
      </c>
      <c r="AV98" s="36">
        <v>3.528040007554495</v>
      </c>
      <c r="AW98" s="36">
        <v>2.7421635233591655</v>
      </c>
      <c r="AX98" s="36">
        <v>4.256938411652334</v>
      </c>
      <c r="AY98" s="36">
        <v>3.5509097059224324</v>
      </c>
      <c r="AZ98" s="36">
        <v>2.773594626892065</v>
      </c>
      <c r="BA98" s="36">
        <v>3.629302461221813</v>
      </c>
      <c r="BB98" s="36">
        <v>3.7834812500808117</v>
      </c>
      <c r="BC98" s="36">
        <v>2.766314851861328</v>
      </c>
      <c r="BD98" s="36">
        <v>3.264207484638237</v>
      </c>
      <c r="BE98" s="36">
        <v>3.237190456928908</v>
      </c>
      <c r="BF98" s="36">
        <v>4.626471830302222</v>
      </c>
      <c r="BG98" s="36">
        <v>3.378012101624551</v>
      </c>
      <c r="BH98" s="36">
        <v>3.1213480690823516</v>
      </c>
      <c r="BI98" s="36">
        <v>3.1779349510935027</v>
      </c>
      <c r="BJ98" s="36">
        <v>2.2831740617088303</v>
      </c>
      <c r="BK98" s="36">
        <v>4.364039704129183</v>
      </c>
      <c r="BL98" s="36">
        <v>4.285096396419591</v>
      </c>
      <c r="BM98" s="36">
        <v>4.3795269864940405</v>
      </c>
      <c r="BN98" s="36">
        <v>4.303384928511612</v>
      </c>
      <c r="BO98" s="36">
        <v>4.329965900016209</v>
      </c>
      <c r="BP98" s="36">
        <v>4.295791361031651</v>
      </c>
      <c r="BQ98" s="36">
        <v>3.04940730761986</v>
      </c>
      <c r="BR98" s="36">
        <v>4.354930173648403</v>
      </c>
      <c r="BS98" s="36">
        <v>4.310801798949274</v>
      </c>
    </row>
    <row r="99" spans="1:71" ht="12.75">
      <c r="A99" s="12" t="s">
        <v>105</v>
      </c>
      <c r="B99" s="34">
        <v>0.5218778677324372</v>
      </c>
      <c r="C99" s="34">
        <v>0.6190734418111914</v>
      </c>
      <c r="D99" s="36">
        <v>0.6153484265261325</v>
      </c>
      <c r="E99" s="34">
        <v>0.6347112938928614</v>
      </c>
      <c r="F99" s="34">
        <v>0.5870747109300073</v>
      </c>
      <c r="G99" s="34">
        <v>0.407551956621559</v>
      </c>
      <c r="H99" s="34">
        <v>0.38650630259930474</v>
      </c>
      <c r="I99" s="34">
        <v>0.4747575128209535</v>
      </c>
      <c r="J99" s="34">
        <v>0.4075439934250986</v>
      </c>
      <c r="K99" s="34">
        <v>0.4554377493279265</v>
      </c>
      <c r="L99" s="34">
        <v>0.3652119758008652</v>
      </c>
      <c r="M99" s="34">
        <v>0.3375995517078175</v>
      </c>
      <c r="N99" s="34">
        <v>0.5389382495962637</v>
      </c>
      <c r="O99" s="34">
        <v>0.3362153943268876</v>
      </c>
      <c r="P99" s="34">
        <v>0.3795681737053024</v>
      </c>
      <c r="Q99" s="34">
        <v>0.3973368279487796</v>
      </c>
      <c r="R99" s="34">
        <v>0.3519811079406391</v>
      </c>
      <c r="S99" s="34">
        <v>0.3393249081214619</v>
      </c>
      <c r="T99" s="34">
        <v>0.4169679021031726</v>
      </c>
      <c r="U99" s="34">
        <v>0.5577570359388062</v>
      </c>
      <c r="V99" s="34">
        <v>0.5634131011349164</v>
      </c>
      <c r="W99" s="34">
        <v>0.3233009149195791</v>
      </c>
      <c r="X99" s="34">
        <v>0.4583947152482341</v>
      </c>
      <c r="Y99" s="34">
        <v>0.5509869441576236</v>
      </c>
      <c r="Z99" s="34">
        <v>0.612974327416304</v>
      </c>
      <c r="AA99" s="34">
        <v>0.5557183282384409</v>
      </c>
      <c r="AB99" s="36">
        <v>0.5652286770016844</v>
      </c>
      <c r="AC99" s="34">
        <v>0.41814926379811357</v>
      </c>
      <c r="AD99" s="34">
        <v>0.42639078302740757</v>
      </c>
      <c r="AE99" s="34">
        <v>0.3618636922809016</v>
      </c>
      <c r="AF99" s="34">
        <v>0.3997321572548289</v>
      </c>
      <c r="AG99" s="34">
        <v>0.37606424201717803</v>
      </c>
      <c r="AH99" s="34">
        <v>0.3065808402825169</v>
      </c>
      <c r="AI99" s="34">
        <v>0.4217317224652351</v>
      </c>
      <c r="AJ99" s="34">
        <v>0.41747351721017506</v>
      </c>
      <c r="AK99" s="34">
        <v>0.4267077259723936</v>
      </c>
      <c r="AL99" s="34">
        <v>0.41159082448164863</v>
      </c>
      <c r="AM99" s="34">
        <v>0.46079138525780033</v>
      </c>
      <c r="AN99" s="34">
        <v>0.42143870324329175</v>
      </c>
      <c r="AO99" s="34">
        <v>0.33636137446121017</v>
      </c>
      <c r="AP99" s="34">
        <v>0.33376485370912656</v>
      </c>
      <c r="AQ99" s="34">
        <v>0.6212050888473241</v>
      </c>
      <c r="AR99" s="34">
        <v>0.42956938470025696</v>
      </c>
      <c r="AS99" s="34">
        <v>0.5507251671869481</v>
      </c>
      <c r="AT99" s="36">
        <v>0.5617930316085901</v>
      </c>
      <c r="AU99" s="36">
        <v>0.5493005504647372</v>
      </c>
      <c r="AV99" s="36">
        <v>0.4763123173494475</v>
      </c>
      <c r="AW99" s="36">
        <v>0.3660443309840506</v>
      </c>
      <c r="AX99" s="36">
        <v>0.5884260357443648</v>
      </c>
      <c r="AY99" s="36">
        <v>0.5034792881717728</v>
      </c>
      <c r="AZ99" s="36">
        <v>0.38443386963361936</v>
      </c>
      <c r="BA99" s="36">
        <v>0.527431288875368</v>
      </c>
      <c r="BB99" s="36">
        <v>0.5409087157481149</v>
      </c>
      <c r="BC99" s="36">
        <v>0.3815994738418403</v>
      </c>
      <c r="BD99" s="36">
        <v>0.4500947447129898</v>
      </c>
      <c r="BE99" s="36">
        <v>0.4481364344202601</v>
      </c>
      <c r="BF99" s="36">
        <v>0.6342798161612779</v>
      </c>
      <c r="BG99" s="36">
        <v>0.46242619949472374</v>
      </c>
      <c r="BH99" s="36">
        <v>0.4315135488170769</v>
      </c>
      <c r="BI99" s="36">
        <v>0.45088143334621383</v>
      </c>
      <c r="BJ99" s="36">
        <v>0.3149465098338034</v>
      </c>
      <c r="BK99" s="36">
        <v>0.6198261513830214</v>
      </c>
      <c r="BL99" s="36">
        <v>0.588078469831377</v>
      </c>
      <c r="BM99" s="36">
        <v>0.6106953677260095</v>
      </c>
      <c r="BN99" s="36">
        <v>0.5970055485754933</v>
      </c>
      <c r="BO99" s="36">
        <v>0.5949016350957579</v>
      </c>
      <c r="BP99" s="36">
        <v>0.5917826953446331</v>
      </c>
      <c r="BQ99" s="36">
        <v>0.43175388645606455</v>
      </c>
      <c r="BR99" s="36">
        <v>0.60822408854264</v>
      </c>
      <c r="BS99" s="36">
        <v>0.5999719340230502</v>
      </c>
    </row>
    <row r="100" spans="1:71" ht="12.75">
      <c r="A100" s="12" t="s">
        <v>106</v>
      </c>
      <c r="B100" s="34">
        <v>3.147510224745547</v>
      </c>
      <c r="C100" s="34">
        <v>3.7363698071517173</v>
      </c>
      <c r="D100" s="36">
        <v>3.663869816204625</v>
      </c>
      <c r="E100" s="34">
        <v>3.882401434419673</v>
      </c>
      <c r="F100" s="34">
        <v>3.5806885126065655</v>
      </c>
      <c r="G100" s="34">
        <v>2.3737422564287787</v>
      </c>
      <c r="H100" s="34">
        <v>2.260634427823147</v>
      </c>
      <c r="I100" s="34">
        <v>2.867595992406742</v>
      </c>
      <c r="J100" s="34">
        <v>2.34237650555911</v>
      </c>
      <c r="K100" s="34">
        <v>2.7270221473066996</v>
      </c>
      <c r="L100" s="34">
        <v>2.112329354467378</v>
      </c>
      <c r="M100" s="34">
        <v>2.0114287562219837</v>
      </c>
      <c r="N100" s="34">
        <v>3.2095696139305163</v>
      </c>
      <c r="O100" s="34">
        <v>1.9516895137219992</v>
      </c>
      <c r="P100" s="34">
        <v>2.2306571841264025</v>
      </c>
      <c r="Q100" s="34">
        <v>2.32422989448433</v>
      </c>
      <c r="R100" s="34">
        <v>2.0602295419132477</v>
      </c>
      <c r="S100" s="34">
        <v>2.082333865740685</v>
      </c>
      <c r="T100" s="34">
        <v>2.427194874171156</v>
      </c>
      <c r="U100" s="34">
        <v>3.2487545816017986</v>
      </c>
      <c r="V100" s="34">
        <v>3.3559640440538785</v>
      </c>
      <c r="W100" s="34">
        <v>1.887594143648613</v>
      </c>
      <c r="X100" s="34">
        <v>2.736751297073616</v>
      </c>
      <c r="Y100" s="34">
        <v>3.3983866680942127</v>
      </c>
      <c r="Z100" s="34">
        <v>3.6257885844571005</v>
      </c>
      <c r="AA100" s="34">
        <v>3.3616520163869357</v>
      </c>
      <c r="AB100" s="36">
        <v>3.3586311215988642</v>
      </c>
      <c r="AC100" s="34">
        <v>2.418654160701173</v>
      </c>
      <c r="AD100" s="34">
        <v>2.5539109063746817</v>
      </c>
      <c r="AE100" s="34">
        <v>2.145818759866116</v>
      </c>
      <c r="AF100" s="34">
        <v>2.3282586227943507</v>
      </c>
      <c r="AG100" s="34">
        <v>2.230282237217011</v>
      </c>
      <c r="AH100" s="34">
        <v>1.8003653010137217</v>
      </c>
      <c r="AI100" s="34">
        <v>2.585658205419314</v>
      </c>
      <c r="AJ100" s="34">
        <v>2.478317886022824</v>
      </c>
      <c r="AK100" s="34">
        <v>2.5241512035320466</v>
      </c>
      <c r="AL100" s="34">
        <v>2.482544673578221</v>
      </c>
      <c r="AM100" s="34">
        <v>2.739593025857547</v>
      </c>
      <c r="AN100" s="34">
        <v>2.4922886394379944</v>
      </c>
      <c r="AO100" s="34">
        <v>1.9541733730343913</v>
      </c>
      <c r="AP100" s="34">
        <v>1.986144602365129</v>
      </c>
      <c r="AQ100" s="34">
        <v>3.7218771993040387</v>
      </c>
      <c r="AR100" s="34">
        <v>2.516119648791416</v>
      </c>
      <c r="AS100" s="34">
        <v>3.3110078637332365</v>
      </c>
      <c r="AT100" s="36">
        <v>3.3540512412993766</v>
      </c>
      <c r="AU100" s="36">
        <v>3.312495679717921</v>
      </c>
      <c r="AV100" s="36">
        <v>2.8249806205797587</v>
      </c>
      <c r="AW100" s="36">
        <v>2.2352938605893393</v>
      </c>
      <c r="AX100" s="36">
        <v>3.6466495316670273</v>
      </c>
      <c r="AY100" s="36">
        <v>3.0544622924934135</v>
      </c>
      <c r="AZ100" s="36">
        <v>2.2826012150860877</v>
      </c>
      <c r="BA100" s="36">
        <v>3.2464001260196076</v>
      </c>
      <c r="BB100" s="36">
        <v>3.375539636826739</v>
      </c>
      <c r="BC100" s="36">
        <v>2.333407391200678</v>
      </c>
      <c r="BD100" s="36">
        <v>2.786846257199233</v>
      </c>
      <c r="BE100" s="36">
        <v>2.7741200959991095</v>
      </c>
      <c r="BF100" s="36">
        <v>3.880808928106382</v>
      </c>
      <c r="BG100" s="36">
        <v>2.858009579186786</v>
      </c>
      <c r="BH100" s="36">
        <v>2.700482422029116</v>
      </c>
      <c r="BI100" s="36">
        <v>2.7077708746975864</v>
      </c>
      <c r="BJ100" s="36">
        <v>1.8863417809639043</v>
      </c>
      <c r="BK100" s="36">
        <v>3.721312730976343</v>
      </c>
      <c r="BL100" s="36">
        <v>3.49518029156417</v>
      </c>
      <c r="BM100" s="36">
        <v>3.70926502559654</v>
      </c>
      <c r="BN100" s="36">
        <v>3.527243074415441</v>
      </c>
      <c r="BO100" s="36">
        <v>3.56760655428958</v>
      </c>
      <c r="BP100" s="36">
        <v>3.5846104885416246</v>
      </c>
      <c r="BQ100" s="36">
        <v>2.5816507534357926</v>
      </c>
      <c r="BR100" s="36">
        <v>3.695304447289999</v>
      </c>
      <c r="BS100" s="36">
        <v>3.6621008800361063</v>
      </c>
    </row>
    <row r="101" spans="1:71" ht="12.75">
      <c r="A101" s="12" t="s">
        <v>107</v>
      </c>
      <c r="B101" s="34">
        <v>0.494437788028895</v>
      </c>
      <c r="C101" s="34">
        <v>0.5636944433663511</v>
      </c>
      <c r="D101" s="36">
        <v>0.559005955212171</v>
      </c>
      <c r="E101" s="34">
        <v>0.5781800003541145</v>
      </c>
      <c r="F101" s="34">
        <v>0.540919178021438</v>
      </c>
      <c r="G101" s="34">
        <v>0.3816657171843993</v>
      </c>
      <c r="H101" s="34">
        <v>0.34441856037769925</v>
      </c>
      <c r="I101" s="34">
        <v>0.42564711013535766</v>
      </c>
      <c r="J101" s="34">
        <v>0.36821710902160604</v>
      </c>
      <c r="K101" s="34">
        <v>0.4212540605520047</v>
      </c>
      <c r="L101" s="34">
        <v>0.33176851088894577</v>
      </c>
      <c r="M101" s="34">
        <v>0.29787939623152976</v>
      </c>
      <c r="N101" s="34">
        <v>0.47789708877400217</v>
      </c>
      <c r="O101" s="34">
        <v>0.31057184100090957</v>
      </c>
      <c r="P101" s="34">
        <v>0.35613951670647387</v>
      </c>
      <c r="Q101" s="34">
        <v>0.34979315853832094</v>
      </c>
      <c r="R101" s="34">
        <v>0.31108485968350624</v>
      </c>
      <c r="S101" s="34">
        <v>0.3128395246813922</v>
      </c>
      <c r="T101" s="34">
        <v>0.3756950034721529</v>
      </c>
      <c r="U101" s="34">
        <v>0.506784375702767</v>
      </c>
      <c r="V101" s="34">
        <v>0.4954596133741531</v>
      </c>
      <c r="W101" s="34">
        <v>0.2616727880169137</v>
      </c>
      <c r="X101" s="34">
        <v>0.39498992950747663</v>
      </c>
      <c r="Y101" s="34">
        <v>0.5151355014522959</v>
      </c>
      <c r="Z101" s="34">
        <v>0.5543211785386832</v>
      </c>
      <c r="AA101" s="34">
        <v>0.5194540213548547</v>
      </c>
      <c r="AB101" s="36">
        <v>0.5321745795956602</v>
      </c>
      <c r="AC101" s="34">
        <v>0.36290626746151156</v>
      </c>
      <c r="AD101" s="34">
        <v>0.40667295396780034</v>
      </c>
      <c r="AE101" s="34">
        <v>0.30744839465694285</v>
      </c>
      <c r="AF101" s="34">
        <v>0.3516110649492484</v>
      </c>
      <c r="AG101" s="34">
        <v>0.3257912854552129</v>
      </c>
      <c r="AH101" s="34">
        <v>0.2612498194673343</v>
      </c>
      <c r="AI101" s="34">
        <v>0.3931842717462457</v>
      </c>
      <c r="AJ101" s="34">
        <v>0.380772072350563</v>
      </c>
      <c r="AK101" s="34">
        <v>0.39742165942015545</v>
      </c>
      <c r="AL101" s="34">
        <v>0.3886816040315963</v>
      </c>
      <c r="AM101" s="34">
        <v>0.41999064456336255</v>
      </c>
      <c r="AN101" s="34">
        <v>0.37208341876519396</v>
      </c>
      <c r="AO101" s="34">
        <v>0.30350799466845985</v>
      </c>
      <c r="AP101" s="34">
        <v>0.32571988084715414</v>
      </c>
      <c r="AQ101" s="34">
        <v>0.5727193790904218</v>
      </c>
      <c r="AR101" s="34">
        <v>0.3961381511558835</v>
      </c>
      <c r="AS101" s="34">
        <v>0.507463937423082</v>
      </c>
      <c r="AT101" s="36">
        <v>0.5272869040779484</v>
      </c>
      <c r="AU101" s="36">
        <v>0.518557633637259</v>
      </c>
      <c r="AV101" s="36">
        <v>0.43623667056992743</v>
      </c>
      <c r="AW101" s="36">
        <v>0.3301255986891714</v>
      </c>
      <c r="AX101" s="36">
        <v>0.5568413466944028</v>
      </c>
      <c r="AY101" s="36">
        <v>0.4644013083500275</v>
      </c>
      <c r="AZ101" s="36">
        <v>0.34344127258170737</v>
      </c>
      <c r="BA101" s="36">
        <v>0.504623896648448</v>
      </c>
      <c r="BB101" s="36">
        <v>0.5191493598106929</v>
      </c>
      <c r="BC101" s="36">
        <v>0.3407612360995346</v>
      </c>
      <c r="BD101" s="36">
        <v>0.43103544883413986</v>
      </c>
      <c r="BE101" s="36">
        <v>0.42868070814595</v>
      </c>
      <c r="BF101" s="36">
        <v>0.5746643731205133</v>
      </c>
      <c r="BG101" s="36">
        <v>0.4282374339817294</v>
      </c>
      <c r="BH101" s="36">
        <v>0.40703226487486</v>
      </c>
      <c r="BI101" s="36">
        <v>0.4193986303401565</v>
      </c>
      <c r="BJ101" s="36">
        <v>0.3016276286023067</v>
      </c>
      <c r="BK101" s="36">
        <v>0.5873140629430981</v>
      </c>
      <c r="BL101" s="36">
        <v>0.5283826177508848</v>
      </c>
      <c r="BM101" s="36">
        <v>0.5641512312734936</v>
      </c>
      <c r="BN101" s="36">
        <v>0.5459465658776661</v>
      </c>
      <c r="BO101" s="36">
        <v>0.5443831572022063</v>
      </c>
      <c r="BP101" s="36">
        <v>0.5602847535659069</v>
      </c>
      <c r="BQ101" s="36">
        <v>0.39361677133181744</v>
      </c>
      <c r="BR101" s="36">
        <v>0.5596796749728543</v>
      </c>
      <c r="BS101" s="36">
        <v>0.5614749777061717</v>
      </c>
    </row>
    <row r="102" spans="1:71" ht="12.75">
      <c r="A102" s="12" t="s">
        <v>108</v>
      </c>
      <c r="B102" s="35">
        <v>469.9994800658115</v>
      </c>
      <c r="C102" s="35">
        <v>579.9619180054234</v>
      </c>
      <c r="D102" s="37">
        <v>575.2391486341186</v>
      </c>
      <c r="E102" s="35">
        <v>598.307162318794</v>
      </c>
      <c r="F102" s="35">
        <v>597.0386585750468</v>
      </c>
      <c r="G102" s="35">
        <v>289.272737816659</v>
      </c>
      <c r="H102" s="35">
        <v>293.1956237150339</v>
      </c>
      <c r="I102" s="35">
        <v>218.0803118218996</v>
      </c>
      <c r="J102" s="35">
        <v>211.27596106916997</v>
      </c>
      <c r="K102" s="35">
        <v>210.46225287379835</v>
      </c>
      <c r="L102" s="35">
        <v>162.43186110836643</v>
      </c>
      <c r="M102" s="35">
        <v>209.65360624734083</v>
      </c>
      <c r="N102" s="35">
        <v>318.46953305219046</v>
      </c>
      <c r="O102" s="35">
        <v>174.5112136957418</v>
      </c>
      <c r="P102" s="35">
        <v>216.38333948838078</v>
      </c>
      <c r="Q102" s="35">
        <v>213.81432532507804</v>
      </c>
      <c r="R102" s="35">
        <v>178.05586783433756</v>
      </c>
      <c r="S102" s="35">
        <v>121.50612196029866</v>
      </c>
      <c r="T102" s="35">
        <v>293.0716945662158</v>
      </c>
      <c r="U102" s="35">
        <v>396.70264357115764</v>
      </c>
      <c r="V102" s="35">
        <v>439.1045746018565</v>
      </c>
      <c r="W102" s="35">
        <v>213.72332245033232</v>
      </c>
      <c r="X102" s="35">
        <v>222.8883782538543</v>
      </c>
      <c r="Y102" s="35">
        <v>539.1989613153928</v>
      </c>
      <c r="Z102" s="35">
        <v>445.8154457999473</v>
      </c>
      <c r="AA102" s="35">
        <v>548.1994557604847</v>
      </c>
      <c r="AB102" s="37">
        <v>550.8956395957863</v>
      </c>
      <c r="AC102" s="35">
        <v>184.26246617199442</v>
      </c>
      <c r="AD102" s="35">
        <v>569.2523903577783</v>
      </c>
      <c r="AE102" s="35">
        <v>132.71453754527508</v>
      </c>
      <c r="AF102" s="35">
        <v>260.86551910265115</v>
      </c>
      <c r="AG102" s="35">
        <v>249.75305110961278</v>
      </c>
      <c r="AH102" s="35">
        <v>166.851585207633</v>
      </c>
      <c r="AI102" s="35">
        <v>329.3115618426713</v>
      </c>
      <c r="AJ102" s="35">
        <v>323.784021540839</v>
      </c>
      <c r="AK102" s="35">
        <v>287.4297162808751</v>
      </c>
      <c r="AL102" s="35">
        <v>266.5226049837299</v>
      </c>
      <c r="AM102" s="35">
        <v>312.3793291156938</v>
      </c>
      <c r="AN102" s="35">
        <v>203.64755402061067</v>
      </c>
      <c r="AO102" s="35">
        <v>156.8646409470302</v>
      </c>
      <c r="AP102" s="35">
        <v>258.82770489765846</v>
      </c>
      <c r="AQ102" s="35">
        <v>534.0301916295687</v>
      </c>
      <c r="AR102" s="35">
        <v>324.8902706534814</v>
      </c>
      <c r="AS102" s="35">
        <v>451.3806098075316</v>
      </c>
      <c r="AT102" s="37">
        <v>419.36708263375994</v>
      </c>
      <c r="AU102" s="37">
        <v>413.5351970582578</v>
      </c>
      <c r="AV102" s="37">
        <v>290.29785065797626</v>
      </c>
      <c r="AW102" s="37">
        <v>185.6757725015402</v>
      </c>
      <c r="AX102" s="37">
        <v>606.135917834878</v>
      </c>
      <c r="AY102" s="37">
        <v>1007.0144624160005</v>
      </c>
      <c r="AZ102" s="37">
        <v>237.5998478104145</v>
      </c>
      <c r="BA102" s="37">
        <v>1071.4187045508954</v>
      </c>
      <c r="BB102" s="37">
        <v>735.2273783534235</v>
      </c>
      <c r="BC102" s="37">
        <v>231.70652867092272</v>
      </c>
      <c r="BD102" s="37">
        <v>702.7013220204308</v>
      </c>
      <c r="BE102" s="37">
        <v>592.7913783106782</v>
      </c>
      <c r="BF102" s="37">
        <v>472.60325156048583</v>
      </c>
      <c r="BG102" s="37">
        <v>423.68133936020104</v>
      </c>
      <c r="BH102" s="37">
        <v>392.9030349647559</v>
      </c>
      <c r="BI102" s="37">
        <v>415.8580630389941</v>
      </c>
      <c r="BJ102" s="37">
        <v>208.2703808176466</v>
      </c>
      <c r="BK102" s="37">
        <v>373.5952807739205</v>
      </c>
      <c r="BL102" s="37">
        <v>442.7371102951582</v>
      </c>
      <c r="BM102" s="37">
        <v>611.9940842483388</v>
      </c>
      <c r="BN102" s="37">
        <v>474.302192515453</v>
      </c>
      <c r="BO102" s="37">
        <v>491.08241288074197</v>
      </c>
      <c r="BP102" s="37">
        <v>486.3425456573341</v>
      </c>
      <c r="BQ102" s="37">
        <v>582.8983300832141</v>
      </c>
      <c r="BR102" s="37">
        <v>496.05995436163477</v>
      </c>
      <c r="BS102" s="37">
        <v>492.0750437570674</v>
      </c>
    </row>
    <row r="103" spans="1:71" ht="12.75">
      <c r="A103" s="12" t="s">
        <v>109</v>
      </c>
      <c r="B103" s="34">
        <v>2.5621366460441566</v>
      </c>
      <c r="C103" s="34">
        <v>3.7200517951506407</v>
      </c>
      <c r="D103" s="36">
        <v>3.582837062793837</v>
      </c>
      <c r="E103" s="34">
        <v>3.735659490689579</v>
      </c>
      <c r="F103" s="34">
        <v>3.6038663561175697</v>
      </c>
      <c r="G103" s="34">
        <v>1.8036840275347223</v>
      </c>
      <c r="H103" s="34">
        <v>1.5420436995365139</v>
      </c>
      <c r="I103" s="34">
        <v>1.8651716070224698</v>
      </c>
      <c r="J103" s="34">
        <v>1.6549353639449305</v>
      </c>
      <c r="K103" s="34">
        <v>1.7358823351986987</v>
      </c>
      <c r="L103" s="34">
        <v>1.3566007719928297</v>
      </c>
      <c r="M103" s="34">
        <v>1.128267775351042</v>
      </c>
      <c r="N103" s="34">
        <v>1.9143667134476976</v>
      </c>
      <c r="O103" s="34">
        <v>1.0827434225655437</v>
      </c>
      <c r="P103" s="34">
        <v>1.5711992120576574</v>
      </c>
      <c r="Q103" s="34">
        <v>1.640234216322346</v>
      </c>
      <c r="R103" s="34">
        <v>1.4102161453912676</v>
      </c>
      <c r="S103" s="34">
        <v>1.0492704958280197</v>
      </c>
      <c r="T103" s="34">
        <v>2.221174255903017</v>
      </c>
      <c r="U103" s="34">
        <v>2.995617116738111</v>
      </c>
      <c r="V103" s="34">
        <v>1.9022101760456933</v>
      </c>
      <c r="W103" s="34">
        <v>0.6925394795812084</v>
      </c>
      <c r="X103" s="34">
        <v>1.4665960639293085</v>
      </c>
      <c r="Y103" s="34">
        <v>3.0660300384540946</v>
      </c>
      <c r="Z103" s="34">
        <v>2.613471862416613</v>
      </c>
      <c r="AA103" s="34">
        <v>3.0635197344743506</v>
      </c>
      <c r="AB103" s="36">
        <v>3.0592342493727696</v>
      </c>
      <c r="AC103" s="34">
        <v>1.0553459044338318</v>
      </c>
      <c r="AD103" s="34">
        <v>3.5933066923934347</v>
      </c>
      <c r="AE103" s="34">
        <v>1.1814101146963356</v>
      </c>
      <c r="AF103" s="34">
        <v>1.2135796398001242</v>
      </c>
      <c r="AG103" s="34">
        <v>1.1467762671524246</v>
      </c>
      <c r="AH103" s="34">
        <v>0.4294723050819415</v>
      </c>
      <c r="AI103" s="34">
        <v>1.6011225894293528</v>
      </c>
      <c r="AJ103" s="34">
        <v>1.547275088393525</v>
      </c>
      <c r="AK103" s="34">
        <v>1.4333244819470121</v>
      </c>
      <c r="AL103" s="34">
        <v>1.1934311725596294</v>
      </c>
      <c r="AM103" s="34">
        <v>1.5109693178894377</v>
      </c>
      <c r="AN103" s="34">
        <v>0.9762922254424878</v>
      </c>
      <c r="AO103" s="34">
        <v>1.0164142675633745</v>
      </c>
      <c r="AP103" s="34">
        <v>0.680252948849099</v>
      </c>
      <c r="AQ103" s="34">
        <v>2.5332925646159663</v>
      </c>
      <c r="AR103" s="34">
        <v>1.286419585844734</v>
      </c>
      <c r="AS103" s="34">
        <v>1.8707031939458607</v>
      </c>
      <c r="AT103" s="36">
        <v>2.48289809845598</v>
      </c>
      <c r="AU103" s="36">
        <v>2.441958436409506</v>
      </c>
      <c r="AV103" s="36">
        <v>2.030404855786951</v>
      </c>
      <c r="AW103" s="36">
        <v>1.1462528060333022</v>
      </c>
      <c r="AX103" s="36">
        <v>3.7809762388623613</v>
      </c>
      <c r="AY103" s="36">
        <v>4.505589626601063</v>
      </c>
      <c r="AZ103" s="36">
        <v>0.9653502172655677</v>
      </c>
      <c r="BA103" s="36">
        <v>4.4671495818063525</v>
      </c>
      <c r="BB103" s="36">
        <v>5.092338585131524</v>
      </c>
      <c r="BC103" s="36">
        <v>1.0078138558217522</v>
      </c>
      <c r="BD103" s="36">
        <v>2.0647058646019754</v>
      </c>
      <c r="BE103" s="36">
        <v>2.877437365305075</v>
      </c>
      <c r="BF103" s="36">
        <v>2.630064348664824</v>
      </c>
      <c r="BG103" s="36">
        <v>2.359984165755058</v>
      </c>
      <c r="BH103" s="36">
        <v>2.0050908447547084</v>
      </c>
      <c r="BI103" s="36">
        <v>2.025577508641593</v>
      </c>
      <c r="BJ103" s="36">
        <v>0.7478044781608937</v>
      </c>
      <c r="BK103" s="36">
        <v>2.5938280899193016</v>
      </c>
      <c r="BL103" s="36">
        <v>2.557568829147572</v>
      </c>
      <c r="BM103" s="36">
        <v>3.5177631963075706</v>
      </c>
      <c r="BN103" s="36">
        <v>2.6253225316821616</v>
      </c>
      <c r="BO103" s="36">
        <v>2.5475697819099423</v>
      </c>
      <c r="BP103" s="36">
        <v>2.5524189489377003</v>
      </c>
      <c r="BQ103" s="36">
        <v>3.4967954063001687</v>
      </c>
      <c r="BR103" s="36">
        <v>2.5202385713901814</v>
      </c>
      <c r="BS103" s="36">
        <v>2.519544807200257</v>
      </c>
    </row>
    <row r="104" spans="1:71" ht="12.75">
      <c r="A104" s="12" t="s">
        <v>110</v>
      </c>
      <c r="B104" s="34">
        <v>10.05604629363713</v>
      </c>
      <c r="C104" s="34">
        <v>10.909189915673924</v>
      </c>
      <c r="D104" s="36">
        <v>10.599615166354646</v>
      </c>
      <c r="E104" s="34">
        <v>11.072421128715739</v>
      </c>
      <c r="F104" s="34">
        <v>10.603719092872531</v>
      </c>
      <c r="G104" s="34">
        <v>10.730398490160994</v>
      </c>
      <c r="H104" s="34">
        <v>8.372718063269186</v>
      </c>
      <c r="I104" s="34">
        <v>10.768832807176775</v>
      </c>
      <c r="J104" s="34">
        <v>9.226187713458014</v>
      </c>
      <c r="K104" s="34">
        <v>10.176339336366695</v>
      </c>
      <c r="L104" s="34">
        <v>7.886332332152247</v>
      </c>
      <c r="M104" s="34">
        <v>7.853113851856411</v>
      </c>
      <c r="N104" s="34">
        <v>13.087396104509478</v>
      </c>
      <c r="O104" s="34">
        <v>7.225251773405223</v>
      </c>
      <c r="P104" s="34">
        <v>8.566576552032581</v>
      </c>
      <c r="Q104" s="34">
        <v>8.699945408750613</v>
      </c>
      <c r="R104" s="34">
        <v>7.625624713537804</v>
      </c>
      <c r="S104" s="34">
        <v>6.177522057834428</v>
      </c>
      <c r="T104" s="34">
        <v>9.400916763588755</v>
      </c>
      <c r="U104" s="34">
        <v>12.469507509839225</v>
      </c>
      <c r="V104" s="34">
        <v>11.848083113459213</v>
      </c>
      <c r="W104" s="34">
        <v>6.9825488067939006</v>
      </c>
      <c r="X104" s="34">
        <v>10.263899896659037</v>
      </c>
      <c r="Y104" s="34">
        <v>9.238501025177413</v>
      </c>
      <c r="Z104" s="34">
        <v>13.507505378590416</v>
      </c>
      <c r="AA104" s="34">
        <v>9.24624686158505</v>
      </c>
      <c r="AB104" s="36">
        <v>9.390602072090754</v>
      </c>
      <c r="AC104" s="34">
        <v>7.752556240723131</v>
      </c>
      <c r="AD104" s="34">
        <v>8.497558390897638</v>
      </c>
      <c r="AE104" s="34">
        <v>6.899070231704212</v>
      </c>
      <c r="AF104" s="34">
        <v>9.579955076932077</v>
      </c>
      <c r="AG104" s="34">
        <v>9.111973334950923</v>
      </c>
      <c r="AH104" s="34">
        <v>4.380738546004361</v>
      </c>
      <c r="AI104" s="34">
        <v>9.842265373491303</v>
      </c>
      <c r="AJ104" s="34">
        <v>9.5727453177324</v>
      </c>
      <c r="AK104" s="34">
        <v>8.853526503980842</v>
      </c>
      <c r="AL104" s="34">
        <v>8.346937577643109</v>
      </c>
      <c r="AM104" s="34">
        <v>9.796357281868799</v>
      </c>
      <c r="AN104" s="34">
        <v>8.2376219234925</v>
      </c>
      <c r="AO104" s="34">
        <v>9.514868355539294</v>
      </c>
      <c r="AP104" s="34">
        <v>5.939300429251269</v>
      </c>
      <c r="AQ104" s="34">
        <v>14.331390239241847</v>
      </c>
      <c r="AR104" s="34">
        <v>8.295177427274503</v>
      </c>
      <c r="AS104" s="34">
        <v>11.793195194587664</v>
      </c>
      <c r="AT104" s="36">
        <v>12.068125101148285</v>
      </c>
      <c r="AU104" s="36">
        <v>11.812318590987793</v>
      </c>
      <c r="AV104" s="36">
        <v>10.884562307539834</v>
      </c>
      <c r="AW104" s="36">
        <v>8.018218023880422</v>
      </c>
      <c r="AX104" s="36">
        <v>14.318554869708532</v>
      </c>
      <c r="AY104" s="36">
        <v>9.672464196625805</v>
      </c>
      <c r="AZ104" s="36">
        <v>7.41520763382306</v>
      </c>
      <c r="BA104" s="36">
        <v>13.624451687773258</v>
      </c>
      <c r="BB104" s="36">
        <v>15.041325387873258</v>
      </c>
      <c r="BC104" s="36">
        <v>7.441227987602127</v>
      </c>
      <c r="BD104" s="36">
        <v>10.371981201438299</v>
      </c>
      <c r="BE104" s="36">
        <v>12.082650527740036</v>
      </c>
      <c r="BF104" s="36">
        <v>13.968895939901465</v>
      </c>
      <c r="BG104" s="36">
        <v>10.299116942930722</v>
      </c>
      <c r="BH104" s="36">
        <v>9.143565136736806</v>
      </c>
      <c r="BI104" s="36">
        <v>9.244659724973989</v>
      </c>
      <c r="BJ104" s="36">
        <v>7.110845048607985</v>
      </c>
      <c r="BK104" s="36">
        <v>12.79376030240202</v>
      </c>
      <c r="BL104" s="36">
        <v>13.071355558829067</v>
      </c>
      <c r="BM104" s="36">
        <v>13.997017671849322</v>
      </c>
      <c r="BN104" s="36">
        <v>13.443141332890443</v>
      </c>
      <c r="BO104" s="36">
        <v>12.85335829880424</v>
      </c>
      <c r="BP104" s="36">
        <v>12.889148506410843</v>
      </c>
      <c r="BQ104" s="36">
        <v>8.540280722134755</v>
      </c>
      <c r="BR104" s="36">
        <v>12.44850858027157</v>
      </c>
      <c r="BS104" s="36">
        <v>12.383601658657131</v>
      </c>
    </row>
    <row r="105" spans="1:71" ht="12.75">
      <c r="A105" s="12" t="s">
        <v>111</v>
      </c>
      <c r="B105" s="34">
        <v>35.80268870622407</v>
      </c>
      <c r="C105" s="34">
        <v>42.551550407560654</v>
      </c>
      <c r="D105" s="36">
        <v>41.00806677752485</v>
      </c>
      <c r="E105" s="34">
        <v>43.41139878990049</v>
      </c>
      <c r="F105" s="34">
        <v>39.79240209145704</v>
      </c>
      <c r="G105" s="34">
        <v>28.68440956275771</v>
      </c>
      <c r="H105" s="34">
        <v>26.322139494432953</v>
      </c>
      <c r="I105" s="34">
        <v>33.16963477934057</v>
      </c>
      <c r="J105" s="34">
        <v>28.0105064690696</v>
      </c>
      <c r="K105" s="34">
        <v>31.794776431185507</v>
      </c>
      <c r="L105" s="34">
        <v>25.433944277722194</v>
      </c>
      <c r="M105" s="34">
        <v>24.024210755480354</v>
      </c>
      <c r="N105" s="34">
        <v>37.850093787588094</v>
      </c>
      <c r="O105" s="34">
        <v>22.67213885062429</v>
      </c>
      <c r="P105" s="34">
        <v>26.220250651057448</v>
      </c>
      <c r="Q105" s="34">
        <v>27.562216856737255</v>
      </c>
      <c r="R105" s="34">
        <v>24.36644561068854</v>
      </c>
      <c r="S105" s="34">
        <v>23.90620382982954</v>
      </c>
      <c r="T105" s="34">
        <v>28.660361053607932</v>
      </c>
      <c r="U105" s="34">
        <v>38.72109783754467</v>
      </c>
      <c r="V105" s="34">
        <v>38.304917696094726</v>
      </c>
      <c r="W105" s="34">
        <v>21.089470271048647</v>
      </c>
      <c r="X105" s="34">
        <v>32.38420416495354</v>
      </c>
      <c r="Y105" s="34">
        <v>37.345151543840466</v>
      </c>
      <c r="Z105" s="34">
        <v>41.485104441220535</v>
      </c>
      <c r="AA105" s="34">
        <v>37.41903897694871</v>
      </c>
      <c r="AB105" s="36">
        <v>37.3151915824418</v>
      </c>
      <c r="AC105" s="34">
        <v>27.681595112206594</v>
      </c>
      <c r="AD105" s="34">
        <v>29.270389533039143</v>
      </c>
      <c r="AE105" s="34">
        <v>24.993928046736233</v>
      </c>
      <c r="AF105" s="34">
        <v>27.842537275972894</v>
      </c>
      <c r="AG105" s="34">
        <v>26.36337031508808</v>
      </c>
      <c r="AH105" s="34">
        <v>20.815199282081814</v>
      </c>
      <c r="AI105" s="34">
        <v>29.518961444520254</v>
      </c>
      <c r="AJ105" s="34">
        <v>28.77517764893155</v>
      </c>
      <c r="AK105" s="34">
        <v>29.222762784887944</v>
      </c>
      <c r="AL105" s="34">
        <v>29.200049725804988</v>
      </c>
      <c r="AM105" s="34">
        <v>31.940999178725626</v>
      </c>
      <c r="AN105" s="34">
        <v>29.035513415258098</v>
      </c>
      <c r="AO105" s="34">
        <v>23.721846335578842</v>
      </c>
      <c r="AP105" s="34">
        <v>23.291024129888697</v>
      </c>
      <c r="AQ105" s="34">
        <v>43.213060780872596</v>
      </c>
      <c r="AR105" s="34">
        <v>28.56762278330349</v>
      </c>
      <c r="AS105" s="34">
        <v>37.73944290390503</v>
      </c>
      <c r="AT105" s="36">
        <v>38.63410121412778</v>
      </c>
      <c r="AU105" s="36">
        <v>38.70930882436405</v>
      </c>
      <c r="AV105" s="36">
        <v>33.72200951283611</v>
      </c>
      <c r="AW105" s="36">
        <v>26.108837701024036</v>
      </c>
      <c r="AX105" s="36">
        <v>40.61894946639052</v>
      </c>
      <c r="AY105" s="36">
        <v>34.6083101598906</v>
      </c>
      <c r="AZ105" s="36">
        <v>26.344355563441763</v>
      </c>
      <c r="BA105" s="36">
        <v>35.40352000083333</v>
      </c>
      <c r="BB105" s="36">
        <v>36.46601146298055</v>
      </c>
      <c r="BC105" s="36">
        <v>26.865597096190157</v>
      </c>
      <c r="BD105" s="36">
        <v>31.203296221419272</v>
      </c>
      <c r="BE105" s="36">
        <v>31.037163543783198</v>
      </c>
      <c r="BF105" s="36">
        <v>43.720470155980315</v>
      </c>
      <c r="BG105" s="36">
        <v>32.127547970328266</v>
      </c>
      <c r="BH105" s="36">
        <v>30.14088932935419</v>
      </c>
      <c r="BI105" s="36">
        <v>30.899345596921933</v>
      </c>
      <c r="BJ105" s="36">
        <v>21.353973547357324</v>
      </c>
      <c r="BK105" s="36">
        <v>42.032197172456435</v>
      </c>
      <c r="BL105" s="36">
        <v>40.34798210540029</v>
      </c>
      <c r="BM105" s="36">
        <v>41.50353540586433</v>
      </c>
      <c r="BN105" s="36">
        <v>41.01528007563668</v>
      </c>
      <c r="BO105" s="36">
        <v>40.86701113227431</v>
      </c>
      <c r="BP105" s="36">
        <v>41.05388458145018</v>
      </c>
      <c r="BQ105" s="36">
        <v>29.295689986400806</v>
      </c>
      <c r="BR105" s="36">
        <v>41.82018684036645</v>
      </c>
      <c r="BS105" s="36">
        <v>41.067023407839486</v>
      </c>
    </row>
    <row r="106" spans="1:71" ht="12.75">
      <c r="A106" s="12" t="s">
        <v>112</v>
      </c>
      <c r="B106" s="34">
        <v>4.984502999474381</v>
      </c>
      <c r="C106" s="34">
        <v>5.582663708174137</v>
      </c>
      <c r="D106" s="36">
        <v>5.373025333449732</v>
      </c>
      <c r="E106" s="34">
        <v>5.664785601185447</v>
      </c>
      <c r="F106" s="34">
        <v>5.3263770320867545</v>
      </c>
      <c r="G106" s="34">
        <v>3.927980014609667</v>
      </c>
      <c r="H106" s="34">
        <v>3.6456590829920295</v>
      </c>
      <c r="I106" s="34">
        <v>4.606803914925901</v>
      </c>
      <c r="J106" s="34">
        <v>3.9824853620606775</v>
      </c>
      <c r="K106" s="34">
        <v>4.410514308805599</v>
      </c>
      <c r="L106" s="34">
        <v>3.2511548199194853</v>
      </c>
      <c r="M106" s="34">
        <v>3.251130405171583</v>
      </c>
      <c r="N106" s="34">
        <v>5.250305510527892</v>
      </c>
      <c r="O106" s="34">
        <v>2.960802607614748</v>
      </c>
      <c r="P106" s="34">
        <v>3.7983110249579966</v>
      </c>
      <c r="Q106" s="34">
        <v>3.838660274482731</v>
      </c>
      <c r="R106" s="34">
        <v>3.323508783461981</v>
      </c>
      <c r="S106" s="34">
        <v>2.932579178598381</v>
      </c>
      <c r="T106" s="34">
        <v>3.984598649376151</v>
      </c>
      <c r="U106" s="34">
        <v>5.264464971456057</v>
      </c>
      <c r="V106" s="34">
        <v>5.302961803551753</v>
      </c>
      <c r="W106" s="34">
        <v>2.287033064482055</v>
      </c>
      <c r="X106" s="34">
        <v>4.39981660052673</v>
      </c>
      <c r="Y106" s="34">
        <v>4.867307546802427</v>
      </c>
      <c r="Z106" s="34">
        <v>5.630296194386944</v>
      </c>
      <c r="AA106" s="34">
        <v>4.850994708841166</v>
      </c>
      <c r="AB106" s="36">
        <v>4.97255193717148</v>
      </c>
      <c r="AC106" s="34">
        <v>3.648853828262189</v>
      </c>
      <c r="AD106" s="34">
        <v>4.420350206845591</v>
      </c>
      <c r="AE106" s="34">
        <v>3.1108094798157024</v>
      </c>
      <c r="AF106" s="34">
        <v>3.9709707469191486</v>
      </c>
      <c r="AG106" s="34">
        <v>3.806240412378955</v>
      </c>
      <c r="AH106" s="34">
        <v>2.477756569239638</v>
      </c>
      <c r="AI106" s="34">
        <v>4.0202747187936</v>
      </c>
      <c r="AJ106" s="34">
        <v>3.8395659557861244</v>
      </c>
      <c r="AK106" s="34">
        <v>3.8805499190616404</v>
      </c>
      <c r="AL106" s="34">
        <v>3.756700514221725</v>
      </c>
      <c r="AM106" s="34">
        <v>4.31180559997879</v>
      </c>
      <c r="AN106" s="34">
        <v>3.616755011391078</v>
      </c>
      <c r="AO106" s="34">
        <v>3.0991465403854455</v>
      </c>
      <c r="AP106" s="34">
        <v>2.816760024125268</v>
      </c>
      <c r="AQ106" s="34">
        <v>6.121603490582828</v>
      </c>
      <c r="AR106" s="34">
        <v>3.712157874923634</v>
      </c>
      <c r="AS106" s="34">
        <v>5.2652852067890095</v>
      </c>
      <c r="AT106" s="36">
        <v>5.3796306336092705</v>
      </c>
      <c r="AU106" s="36">
        <v>5.333864413918432</v>
      </c>
      <c r="AV106" s="36">
        <v>4.604005409756654</v>
      </c>
      <c r="AW106" s="36">
        <v>3.618649953623925</v>
      </c>
      <c r="AX106" s="36">
        <v>6.029722424547353</v>
      </c>
      <c r="AY106" s="36">
        <v>4.935119223680385</v>
      </c>
      <c r="AZ106" s="36">
        <v>3.240003589845865</v>
      </c>
      <c r="BA106" s="36">
        <v>6.705894185756708</v>
      </c>
      <c r="BB106" s="36">
        <v>6.555947678768023</v>
      </c>
      <c r="BC106" s="36">
        <v>3.2840894857203544</v>
      </c>
      <c r="BD106" s="36">
        <v>5.173414292021998</v>
      </c>
      <c r="BE106" s="36">
        <v>4.703095932507916</v>
      </c>
      <c r="BF106" s="36">
        <v>6.058892415500472</v>
      </c>
      <c r="BG106" s="36">
        <v>4.408737496999883</v>
      </c>
      <c r="BH106" s="36">
        <v>4.008146315950286</v>
      </c>
      <c r="BI106" s="36">
        <v>4.044749440399166</v>
      </c>
      <c r="BJ106" s="36">
        <v>2.2910190526058782</v>
      </c>
      <c r="BK106" s="36">
        <v>5.568259018678054</v>
      </c>
      <c r="BL106" s="36">
        <v>5.636249662487651</v>
      </c>
      <c r="BM106" s="36">
        <v>5.984046871960063</v>
      </c>
      <c r="BN106" s="36">
        <v>5.661815646775718</v>
      </c>
      <c r="BO106" s="36">
        <v>5.536981823269425</v>
      </c>
      <c r="BP106" s="36">
        <v>5.530965457160448</v>
      </c>
      <c r="BQ106" s="36">
        <v>4.38081030494898</v>
      </c>
      <c r="BR106" s="36">
        <v>5.607068391815529</v>
      </c>
      <c r="BS106" s="36">
        <v>5.489257590749291</v>
      </c>
    </row>
    <row r="107" spans="1:71" ht="12.75">
      <c r="A107" s="12" t="s">
        <v>113</v>
      </c>
      <c r="B107" s="34">
        <v>0.6777444667108531</v>
      </c>
      <c r="C107" s="34">
        <v>0.7460397161999807</v>
      </c>
      <c r="D107" s="36">
        <v>0.7370867025957442</v>
      </c>
      <c r="E107" s="34">
        <v>0.7625950701167752</v>
      </c>
      <c r="F107" s="34">
        <v>0.718628685097337</v>
      </c>
      <c r="G107" s="34">
        <v>0.7155866339582735</v>
      </c>
      <c r="H107" s="34">
        <v>0.562262570214076</v>
      </c>
      <c r="I107" s="34">
        <v>0.7406181403979045</v>
      </c>
      <c r="J107" s="34">
        <v>0.6205442026146711</v>
      </c>
      <c r="K107" s="34">
        <v>0.6894146693364127</v>
      </c>
      <c r="L107" s="34">
        <v>0.5390295997685853</v>
      </c>
      <c r="M107" s="34">
        <v>0.5280686582565904</v>
      </c>
      <c r="N107" s="34">
        <v>0.8625530871651648</v>
      </c>
      <c r="O107" s="34">
        <v>0.4790454926366583</v>
      </c>
      <c r="P107" s="34">
        <v>0.5880278002639727</v>
      </c>
      <c r="Q107" s="34">
        <v>0.5944494840751923</v>
      </c>
      <c r="R107" s="34">
        <v>0.5239009858411555</v>
      </c>
      <c r="S107" s="34">
        <v>0.4348154732935941</v>
      </c>
      <c r="T107" s="34">
        <v>0.6483740646496309</v>
      </c>
      <c r="U107" s="34">
        <v>0.866188406176011</v>
      </c>
      <c r="V107" s="34">
        <v>0.7978727457066389</v>
      </c>
      <c r="W107" s="34">
        <v>0.4599563794807322</v>
      </c>
      <c r="X107" s="34">
        <v>0.7174639008809253</v>
      </c>
      <c r="Y107" s="34">
        <v>0.6458606213797806</v>
      </c>
      <c r="Z107" s="34">
        <v>0.902885343634714</v>
      </c>
      <c r="AA107" s="34">
        <v>0.6485240132370679</v>
      </c>
      <c r="AB107" s="36">
        <v>0.6423941316055325</v>
      </c>
      <c r="AC107" s="34">
        <v>0.543425942031612</v>
      </c>
      <c r="AD107" s="34">
        <v>0.5652696588988106</v>
      </c>
      <c r="AE107" s="34">
        <v>0.49083543920296385</v>
      </c>
      <c r="AF107" s="34">
        <v>0.6539831407179334</v>
      </c>
      <c r="AG107" s="34">
        <v>0.6152289674063346</v>
      </c>
      <c r="AH107" s="34">
        <v>0.32377623564429914</v>
      </c>
      <c r="AI107" s="34">
        <v>0.6724204417770238</v>
      </c>
      <c r="AJ107" s="34">
        <v>0.6339143970757547</v>
      </c>
      <c r="AK107" s="34">
        <v>0.716794134701578</v>
      </c>
      <c r="AL107" s="34">
        <v>0.5805925198038923</v>
      </c>
      <c r="AM107" s="34">
        <v>0.6462514914322439</v>
      </c>
      <c r="AN107" s="34">
        <v>0.5439265908189891</v>
      </c>
      <c r="AO107" s="34">
        <v>0.6084689586309235</v>
      </c>
      <c r="AP107" s="34">
        <v>0.373546721011618</v>
      </c>
      <c r="AQ107" s="34">
        <v>0.9021925577680272</v>
      </c>
      <c r="AR107" s="34">
        <v>0.537398219529377</v>
      </c>
      <c r="AS107" s="34">
        <v>0.7552822351813967</v>
      </c>
      <c r="AT107" s="36">
        <v>0.7847379751856721</v>
      </c>
      <c r="AU107" s="36">
        <v>0.7956178945919982</v>
      </c>
      <c r="AV107" s="36">
        <v>0.7221299343906588</v>
      </c>
      <c r="AW107" s="36">
        <v>0.5474405211241733</v>
      </c>
      <c r="AX107" s="36">
        <v>0.9252684522211483</v>
      </c>
      <c r="AY107" s="36">
        <v>0.6641641295601797</v>
      </c>
      <c r="AZ107" s="36">
        <v>0.47998931367137665</v>
      </c>
      <c r="BA107" s="36">
        <v>0.9138668146810334</v>
      </c>
      <c r="BB107" s="36">
        <v>1.0071141183807442</v>
      </c>
      <c r="BC107" s="36">
        <v>0.47721756769947926</v>
      </c>
      <c r="BD107" s="36">
        <v>0.683875167995543</v>
      </c>
      <c r="BE107" s="36">
        <v>0.7758818220759938</v>
      </c>
      <c r="BF107" s="36">
        <v>0.917154582994332</v>
      </c>
      <c r="BG107" s="36">
        <v>0.6757570237342033</v>
      </c>
      <c r="BH107" s="36">
        <v>0.6131453933276972</v>
      </c>
      <c r="BI107" s="36">
        <v>0.6206903292373015</v>
      </c>
      <c r="BJ107" s="36">
        <v>0.47913211495661373</v>
      </c>
      <c r="BK107" s="36">
        <v>0.8401684077105092</v>
      </c>
      <c r="BL107" s="36">
        <v>0.8583996368269756</v>
      </c>
      <c r="BM107" s="36">
        <v>0.9446673777629383</v>
      </c>
      <c r="BN107" s="36">
        <v>0.8946412600909879</v>
      </c>
      <c r="BO107" s="36">
        <v>0.8545020177977424</v>
      </c>
      <c r="BP107" s="36">
        <v>0.8469984035942622</v>
      </c>
      <c r="BQ107" s="36">
        <v>0.5606805976653702</v>
      </c>
      <c r="BR107" s="36">
        <v>0.7960879000422333</v>
      </c>
      <c r="BS107" s="36">
        <v>0.8381769036971586</v>
      </c>
    </row>
    <row r="108" spans="1:71" ht="12.75">
      <c r="A108" s="12" t="s">
        <v>114</v>
      </c>
      <c r="B108" s="34">
        <v>0.7495621942593407</v>
      </c>
      <c r="C108" s="34">
        <v>1.4211797103812795</v>
      </c>
      <c r="D108" s="36">
        <v>1.4709923237636156</v>
      </c>
      <c r="E108" s="34">
        <v>1.4642098684887603</v>
      </c>
      <c r="F108" s="34">
        <v>1.326065060466017</v>
      </c>
      <c r="G108" s="34">
        <v>0.4044285166346603</v>
      </c>
      <c r="H108" s="34">
        <v>0.2526076361134834</v>
      </c>
      <c r="I108" s="34">
        <v>0.4308448363198095</v>
      </c>
      <c r="J108" s="34">
        <v>0.5141887340000234</v>
      </c>
      <c r="K108" s="34">
        <v>0.48620787431450224</v>
      </c>
      <c r="L108" s="34">
        <v>0.39741184838212457</v>
      </c>
      <c r="M108" s="34">
        <v>0.24248251365290407</v>
      </c>
      <c r="N108" s="34">
        <v>0.5180667207433529</v>
      </c>
      <c r="O108" s="34">
        <v>0.2544807741224993</v>
      </c>
      <c r="P108" s="34">
        <v>0.4603267938510632</v>
      </c>
      <c r="Q108" s="34">
        <v>0.4931788656611241</v>
      </c>
      <c r="R108" s="34">
        <v>0.2692205844960726</v>
      </c>
      <c r="S108" s="34">
        <v>0.32077296390071286</v>
      </c>
      <c r="T108" s="34">
        <v>0.708642820179435</v>
      </c>
      <c r="U108" s="34">
        <v>0.9254301710113958</v>
      </c>
      <c r="V108" s="34">
        <v>0.6829391489436831</v>
      </c>
      <c r="W108" s="34">
        <v>0.2403937248897187</v>
      </c>
      <c r="X108" s="34">
        <v>0.4740763413386297</v>
      </c>
      <c r="Y108" s="34">
        <v>1.2186755855733484</v>
      </c>
      <c r="Z108" s="34">
        <v>0.9428475749051718</v>
      </c>
      <c r="AA108" s="34">
        <v>1.231451913447246</v>
      </c>
      <c r="AB108" s="36">
        <v>1.1899589004973987</v>
      </c>
      <c r="AC108" s="34">
        <v>0.36333795282404263</v>
      </c>
      <c r="AD108" s="34">
        <v>1.2005610221024745</v>
      </c>
      <c r="AE108" s="34">
        <v>0.3110884202442249</v>
      </c>
      <c r="AF108" s="34">
        <v>0.41783692301465813</v>
      </c>
      <c r="AG108" s="34">
        <v>0.38148300838560634</v>
      </c>
      <c r="AH108" s="34">
        <v>0.16576121645919975</v>
      </c>
      <c r="AI108" s="34">
        <v>0.5778179782611861</v>
      </c>
      <c r="AJ108" s="34">
        <v>0.5326337253608653</v>
      </c>
      <c r="AK108" s="34">
        <v>0.43559434918868256</v>
      </c>
      <c r="AL108" s="34">
        <v>0.37236655749473313</v>
      </c>
      <c r="AM108" s="34">
        <v>0.4963434897515782</v>
      </c>
      <c r="AN108" s="34">
        <v>0.3135326152936081</v>
      </c>
      <c r="AO108" s="34">
        <v>0.2804618143859906</v>
      </c>
      <c r="AP108" s="34">
        <v>0.2327673975032112</v>
      </c>
      <c r="AQ108" s="34">
        <v>0.8513617399424724</v>
      </c>
      <c r="AR108" s="34">
        <v>0.39342323563132436</v>
      </c>
      <c r="AS108" s="34">
        <v>0.6499791844326265</v>
      </c>
      <c r="AT108" s="36">
        <v>0.7863871705892902</v>
      </c>
      <c r="AU108" s="36">
        <v>0.7658427872744612</v>
      </c>
      <c r="AV108" s="36">
        <v>0.45302322344250645</v>
      </c>
      <c r="AW108" s="36">
        <v>0.3408864523242946</v>
      </c>
      <c r="AX108" s="36">
        <v>1.3084014626673441</v>
      </c>
      <c r="AY108" s="36">
        <v>1.6664651429231643</v>
      </c>
      <c r="AZ108" s="36">
        <v>0.3377540532756464</v>
      </c>
      <c r="BA108" s="36">
        <v>1.405129075917204</v>
      </c>
      <c r="BB108" s="36">
        <v>1.6270292579671009</v>
      </c>
      <c r="BC108" s="36">
        <v>0.3443742180044466</v>
      </c>
      <c r="BD108" s="36">
        <v>0.680626407907624</v>
      </c>
      <c r="BE108" s="36">
        <v>1.0318830321449</v>
      </c>
      <c r="BF108" s="36">
        <v>0.8536005534162264</v>
      </c>
      <c r="BG108" s="36">
        <v>0.7887126528307307</v>
      </c>
      <c r="BH108" s="36">
        <v>0.6875746049194433</v>
      </c>
      <c r="BI108" s="36">
        <v>0.5626824264119614</v>
      </c>
      <c r="BJ108" s="36">
        <v>0.24396350393352276</v>
      </c>
      <c r="BK108" s="36">
        <v>0.8638847929786654</v>
      </c>
      <c r="BL108" s="36">
        <v>0.810500391711137</v>
      </c>
      <c r="BM108" s="36">
        <v>1.1406757630829456</v>
      </c>
      <c r="BN108" s="36">
        <v>0.8550418889380261</v>
      </c>
      <c r="BO108" s="36">
        <v>0.8250311972806843</v>
      </c>
      <c r="BP108" s="36">
        <v>0.8255670000145294</v>
      </c>
      <c r="BQ108" s="36">
        <v>1.1101141318742078</v>
      </c>
      <c r="BR108" s="36">
        <v>0.7808560972456028</v>
      </c>
      <c r="BS108" s="36">
        <v>0.7965525202879973</v>
      </c>
    </row>
    <row r="109" spans="1:71" ht="12.75">
      <c r="A109" s="12" t="s">
        <v>115</v>
      </c>
      <c r="B109" s="36">
        <v>5.163592597792697</v>
      </c>
      <c r="C109" s="36">
        <v>7.427107780864753</v>
      </c>
      <c r="D109" s="36">
        <v>7.21084662435563</v>
      </c>
      <c r="E109" s="36">
        <v>7.496298729457253</v>
      </c>
      <c r="F109" s="36">
        <v>7.177832461421771</v>
      </c>
      <c r="G109" s="36">
        <v>3.198682708974914</v>
      </c>
      <c r="H109" s="36">
        <v>2.6110950802062156</v>
      </c>
      <c r="I109" s="36">
        <v>3.1603102404907704</v>
      </c>
      <c r="J109" s="36">
        <v>2.6280600998940526</v>
      </c>
      <c r="K109" s="36">
        <v>2.775444167784787</v>
      </c>
      <c r="L109" s="36">
        <v>2.1669457936406387</v>
      </c>
      <c r="M109" s="36">
        <v>2.1710299455232045</v>
      </c>
      <c r="N109" s="36">
        <v>3.540847907611819</v>
      </c>
      <c r="O109" s="36">
        <v>1.7314165733039</v>
      </c>
      <c r="P109" s="36">
        <v>2.5903596600693852</v>
      </c>
      <c r="Q109" s="36">
        <v>2.739950318441193</v>
      </c>
      <c r="R109" s="36">
        <v>2.2628140235868615</v>
      </c>
      <c r="S109" s="36">
        <v>1.579872208544844</v>
      </c>
      <c r="T109" s="36">
        <v>3.7422263409820804</v>
      </c>
      <c r="U109" s="36">
        <v>4.942217871218787</v>
      </c>
      <c r="V109" s="36">
        <v>3.2129352480422764</v>
      </c>
      <c r="W109" s="36">
        <v>1.1295521376852238</v>
      </c>
      <c r="X109" s="36">
        <v>2.6321982231053838</v>
      </c>
      <c r="Y109" s="36">
        <v>6.9459025015328875</v>
      </c>
      <c r="Z109" s="36">
        <v>5.459604943714427</v>
      </c>
      <c r="AA109" s="36">
        <v>6.908032787820157</v>
      </c>
      <c r="AB109" s="36">
        <v>6.972686681220778</v>
      </c>
      <c r="AC109" s="36">
        <v>2.114067664239909</v>
      </c>
      <c r="AD109" s="36">
        <v>6.311583674754993</v>
      </c>
      <c r="AE109" s="36">
        <v>1.7638109185049944</v>
      </c>
      <c r="AF109" s="36">
        <v>2.249425846318704</v>
      </c>
      <c r="AG109" s="36">
        <v>2.2349570710067916</v>
      </c>
      <c r="AH109" s="36">
        <v>1.189833620851846</v>
      </c>
      <c r="AI109" s="36">
        <v>3.221341130613457</v>
      </c>
      <c r="AJ109" s="36">
        <v>3.1298384009945375</v>
      </c>
      <c r="AK109" s="36">
        <v>2.918301913282462</v>
      </c>
      <c r="AL109" s="36">
        <v>2.5736857719619026</v>
      </c>
      <c r="AM109" s="36">
        <v>3.155680773423083</v>
      </c>
      <c r="AN109" s="36">
        <v>2.322834171238758</v>
      </c>
      <c r="AO109" s="36">
        <v>1.4924637036209922</v>
      </c>
      <c r="AP109" s="36">
        <v>1.9998767504780002</v>
      </c>
      <c r="AQ109" s="36">
        <v>5.426247493964733</v>
      </c>
      <c r="AR109" s="36">
        <v>2.9284551821522866</v>
      </c>
      <c r="AS109" s="36">
        <v>3.1007795118161496</v>
      </c>
      <c r="AT109" s="36">
        <v>4.723186360384515</v>
      </c>
      <c r="AU109" s="36">
        <v>4.762490369779971</v>
      </c>
      <c r="AV109" s="36">
        <v>3.5367035856593376</v>
      </c>
      <c r="AW109" s="36">
        <v>2.1088390992237005</v>
      </c>
      <c r="AX109" s="36">
        <v>7.168068333661631</v>
      </c>
      <c r="AY109" s="36">
        <v>8.76072636007343</v>
      </c>
      <c r="AZ109" s="36">
        <v>2.3712512695659895</v>
      </c>
      <c r="BA109" s="36">
        <v>9.654300994752687</v>
      </c>
      <c r="BB109" s="36">
        <v>10.557044347589171</v>
      </c>
      <c r="BC109" s="36">
        <v>2.361893100646932</v>
      </c>
      <c r="BD109" s="36">
        <v>4.565901826620522</v>
      </c>
      <c r="BE109" s="36">
        <v>5.820469455807826</v>
      </c>
      <c r="BF109" s="36">
        <v>4.953482266767943</v>
      </c>
      <c r="BG109" s="36">
        <v>4.482034450827538</v>
      </c>
      <c r="BH109" s="36">
        <v>4.0202589369895465</v>
      </c>
      <c r="BI109" s="36">
        <v>4.056478994756651</v>
      </c>
      <c r="BJ109" s="36">
        <v>1.1828562974708747</v>
      </c>
      <c r="BK109" s="36">
        <v>5.601151528494865</v>
      </c>
      <c r="BL109" s="36">
        <v>5.215357452100281</v>
      </c>
      <c r="BM109" s="36">
        <v>7.003605948453639</v>
      </c>
      <c r="BN109" s="36">
        <v>5.4685224743964</v>
      </c>
      <c r="BO109" s="36">
        <v>5.551451297965384</v>
      </c>
      <c r="BP109" s="36">
        <v>5.474747288943003</v>
      </c>
      <c r="BQ109" s="36">
        <v>6.23166283824379</v>
      </c>
      <c r="BR109" s="36">
        <v>5.63287050551206</v>
      </c>
      <c r="BS109" s="36">
        <v>5.647537476725306</v>
      </c>
    </row>
    <row r="110" spans="1:71" ht="12.75">
      <c r="A110" s="12" t="s">
        <v>116</v>
      </c>
      <c r="B110" s="30">
        <v>18.238247059591195</v>
      </c>
      <c r="C110" s="30">
        <v>36.89396257762474</v>
      </c>
      <c r="D110" s="30">
        <v>35.97997219099683</v>
      </c>
      <c r="E110" s="30">
        <v>39.6055608227155</v>
      </c>
      <c r="F110" s="30">
        <v>37.10619384637514</v>
      </c>
      <c r="G110" s="30">
        <v>9.366630370385739</v>
      </c>
      <c r="H110" s="30">
        <v>5.55680915130592</v>
      </c>
      <c r="I110" s="30">
        <v>10.666638099330099</v>
      </c>
      <c r="J110" s="30">
        <v>12.87731400808962</v>
      </c>
      <c r="K110" s="30">
        <v>15.39744080359148</v>
      </c>
      <c r="L110" s="30">
        <v>9.847898893222359</v>
      </c>
      <c r="M110" s="30">
        <v>6.424377319116637</v>
      </c>
      <c r="N110" s="30">
        <v>14.408147271681473</v>
      </c>
      <c r="O110" s="30">
        <v>5.181155254734395</v>
      </c>
      <c r="P110" s="30">
        <v>15.151043044483895</v>
      </c>
      <c r="Q110" s="30">
        <v>14.952279498023767</v>
      </c>
      <c r="R110" s="30">
        <v>7.794048724621954</v>
      </c>
      <c r="S110" s="30">
        <v>8.655831723927768</v>
      </c>
      <c r="T110" s="30">
        <v>19.41627220099895</v>
      </c>
      <c r="U110" s="30">
        <v>25.52992114737285</v>
      </c>
      <c r="V110" s="30">
        <v>18.58836427540237</v>
      </c>
      <c r="W110" s="30">
        <v>6.688193989896079</v>
      </c>
      <c r="X110" s="30">
        <v>8.76170376414055</v>
      </c>
      <c r="Y110" s="30">
        <v>34.96871111640227</v>
      </c>
      <c r="Z110" s="30">
        <v>26.711472670029135</v>
      </c>
      <c r="AA110" s="30">
        <v>33.724189615240256</v>
      </c>
      <c r="AB110" s="30">
        <v>33.49837781340734</v>
      </c>
      <c r="AC110" s="30">
        <v>8.589852154183347</v>
      </c>
      <c r="AD110" s="30">
        <v>38.682972815011624</v>
      </c>
      <c r="AE110" s="30">
        <v>4.773755507975694</v>
      </c>
      <c r="AF110" s="30">
        <v>17.53066185473392</v>
      </c>
      <c r="AG110" s="30">
        <v>13.62230024913621</v>
      </c>
      <c r="AH110" s="30">
        <v>7.836333789781338</v>
      </c>
      <c r="AI110" s="30">
        <v>16.30733369000868</v>
      </c>
      <c r="AJ110" s="30">
        <v>16.28640640626098</v>
      </c>
      <c r="AK110" s="30">
        <v>9.69324512340775</v>
      </c>
      <c r="AL110" s="30">
        <v>8.64646292280366</v>
      </c>
      <c r="AM110" s="30">
        <v>13.76601924321619</v>
      </c>
      <c r="AN110" s="30">
        <v>7.181630752488374</v>
      </c>
      <c r="AO110" s="30">
        <v>4.3045532326821885</v>
      </c>
      <c r="AP110" s="30">
        <v>7.514955446239971</v>
      </c>
      <c r="AQ110" s="30">
        <v>27.92155109150206</v>
      </c>
      <c r="AR110" s="30">
        <v>12.880265941097845</v>
      </c>
      <c r="AS110" s="30">
        <v>22.191954698669992</v>
      </c>
      <c r="AT110" s="30">
        <v>28.621006660071675</v>
      </c>
      <c r="AU110" s="30">
        <v>28.08927451393715</v>
      </c>
      <c r="AV110" s="30">
        <v>14.063325485816362</v>
      </c>
      <c r="AW110" s="30">
        <v>11.674789895852681</v>
      </c>
      <c r="AX110" s="30">
        <v>36.896533868493556</v>
      </c>
      <c r="AY110" s="30">
        <v>45.900444547529936</v>
      </c>
      <c r="AZ110" s="30">
        <v>10.560460283598246</v>
      </c>
      <c r="BA110" s="30">
        <v>25.105687324307883</v>
      </c>
      <c r="BB110" s="30">
        <v>57.78742392811429</v>
      </c>
      <c r="BC110" s="30">
        <v>9.650340869569055</v>
      </c>
      <c r="BD110" s="30">
        <v>22.588328093269308</v>
      </c>
      <c r="BE110" s="30">
        <v>47.356657409537036</v>
      </c>
      <c r="BF110" s="30">
        <v>43.30345428545209</v>
      </c>
      <c r="BG110" s="30">
        <v>20.11468850292715</v>
      </c>
      <c r="BH110" s="30">
        <v>18.372757543496366</v>
      </c>
      <c r="BI110" s="30">
        <v>12.605769147160819</v>
      </c>
      <c r="BJ110" s="30">
        <v>21.528003294973754</v>
      </c>
      <c r="BK110" s="30">
        <v>26.445109104870596</v>
      </c>
      <c r="BL110" s="30">
        <v>24.156463057902847</v>
      </c>
      <c r="BM110" s="30">
        <v>23.508234786685765</v>
      </c>
      <c r="BN110" s="30">
        <v>22.452826098944985</v>
      </c>
      <c r="BO110" s="30">
        <v>23.44576903104406</v>
      </c>
      <c r="BP110" s="30">
        <v>23.600826936778528</v>
      </c>
      <c r="BQ110" s="30">
        <v>38.97016307139767</v>
      </c>
      <c r="BR110" s="30">
        <v>24.011178592155332</v>
      </c>
      <c r="BS110" s="30">
        <v>24.04694899263245</v>
      </c>
    </row>
    <row r="111" spans="1:71" ht="12.75">
      <c r="A111" s="12" t="s">
        <v>117</v>
      </c>
      <c r="B111" s="36">
        <v>0.25500618678480735</v>
      </c>
      <c r="C111" s="36">
        <v>1.2522228158920767</v>
      </c>
      <c r="D111" s="36">
        <v>1.2369898035441824</v>
      </c>
      <c r="E111" s="36">
        <v>1.3030477670729803</v>
      </c>
      <c r="F111" s="36">
        <v>1.2808585538635495</v>
      </c>
      <c r="G111" s="36">
        <v>0.16666476833740587</v>
      </c>
      <c r="H111" s="36">
        <v>0.11809096634395136</v>
      </c>
      <c r="I111" s="36">
        <v>0.21233727259297835</v>
      </c>
      <c r="J111" s="36">
        <v>0.17363831444153432</v>
      </c>
      <c r="K111" s="36">
        <v>0.34825644368693975</v>
      </c>
      <c r="L111" s="36">
        <v>0.21574564206747146</v>
      </c>
      <c r="M111" s="36">
        <v>0.09913064729642986</v>
      </c>
      <c r="N111" s="36">
        <v>0.2199539049377759</v>
      </c>
      <c r="O111" s="36">
        <v>0.07211868899412541</v>
      </c>
      <c r="P111" s="36">
        <v>0.2382615995942816</v>
      </c>
      <c r="Q111" s="36">
        <v>0.24895711361462922</v>
      </c>
      <c r="R111" s="36">
        <v>0.11225278368847721</v>
      </c>
      <c r="S111" s="36">
        <v>0.17271563716299343</v>
      </c>
      <c r="T111" s="36">
        <v>0.41550752929050816</v>
      </c>
      <c r="U111" s="36">
        <v>0.5854297416015155</v>
      </c>
      <c r="V111" s="36">
        <v>0.17046077135966745</v>
      </c>
      <c r="W111" s="36">
        <v>0.05746644223402696</v>
      </c>
      <c r="X111" s="36">
        <v>0.48886397170585427</v>
      </c>
      <c r="Y111" s="36">
        <v>1.5841224445487854</v>
      </c>
      <c r="Z111" s="36">
        <v>0.9469803881758244</v>
      </c>
      <c r="AA111" s="36">
        <v>1.4696143621264486</v>
      </c>
      <c r="AB111" s="36">
        <v>1.4918646164836844</v>
      </c>
      <c r="AC111" s="36">
        <v>0.048752481599111615</v>
      </c>
      <c r="AD111" s="36">
        <v>0.9215347912895221</v>
      </c>
      <c r="AE111" s="36">
        <v>0.187855746972092</v>
      </c>
      <c r="AF111" s="36">
        <v>0.30492551995103073</v>
      </c>
      <c r="AG111" s="36">
        <v>0.20586052389974913</v>
      </c>
      <c r="AH111" s="36">
        <v>2.617554265577546</v>
      </c>
      <c r="AI111" s="36">
        <v>7.005024016712896</v>
      </c>
      <c r="AJ111" s="36">
        <v>7.562980475250792</v>
      </c>
      <c r="AK111" s="36">
        <v>0.19966809220853385</v>
      </c>
      <c r="AL111" s="36">
        <v>0.13679636444182583</v>
      </c>
      <c r="AM111" s="36">
        <v>0.2743965324106221</v>
      </c>
      <c r="AN111" s="36">
        <v>0.1329488668707406</v>
      </c>
      <c r="AO111" s="36">
        <v>0.05465877151385232</v>
      </c>
      <c r="AP111" s="36">
        <v>0.08892310962628082</v>
      </c>
      <c r="AQ111" s="36">
        <v>0.20444752844741765</v>
      </c>
      <c r="AR111" s="36">
        <v>0.22248413387660468</v>
      </c>
      <c r="AS111" s="36">
        <v>1.2236861094515095</v>
      </c>
      <c r="AT111" s="36">
        <v>1.1897761195115901</v>
      </c>
      <c r="AU111" s="36">
        <v>1.2054352846300396</v>
      </c>
      <c r="AV111" s="36">
        <v>0.15864882789552595</v>
      </c>
      <c r="AW111" s="36">
        <v>0.1415701264367931</v>
      </c>
      <c r="AX111" s="36">
        <v>0.8227727305654231</v>
      </c>
      <c r="AY111" s="36">
        <v>1.6706334620217353</v>
      </c>
      <c r="AZ111" s="36">
        <v>0.36297571643327614</v>
      </c>
      <c r="BA111" s="36">
        <v>0.11125371160038941</v>
      </c>
      <c r="BB111" s="36">
        <v>1.081726524820479</v>
      </c>
      <c r="BC111" s="36">
        <v>0.1439943731003329</v>
      </c>
      <c r="BD111" s="36">
        <v>0.18855348980566952</v>
      </c>
      <c r="BE111" s="36">
        <v>1.1190116030820523</v>
      </c>
      <c r="BF111" s="36">
        <v>0.9601592126760803</v>
      </c>
      <c r="BG111" s="36">
        <v>0.305721888625066</v>
      </c>
      <c r="BH111" s="36">
        <v>0.20989403629811074</v>
      </c>
      <c r="BI111" s="36">
        <v>0.16403271453602003</v>
      </c>
      <c r="BJ111" s="36">
        <v>0.12630116119243265</v>
      </c>
      <c r="BK111" s="36">
        <v>0.3613616194217293</v>
      </c>
      <c r="BL111" s="36">
        <v>0.2759079807036746</v>
      </c>
      <c r="BM111" s="36">
        <v>0.34591721006217363</v>
      </c>
      <c r="BN111" s="36">
        <v>0.26978864025994787</v>
      </c>
      <c r="BO111" s="36">
        <v>0.3260489224274732</v>
      </c>
      <c r="BP111" s="36">
        <v>0.3187876391261385</v>
      </c>
      <c r="BQ111" s="36">
        <v>1.1750669726689427</v>
      </c>
      <c r="BR111" s="36">
        <v>0.19106145647676445</v>
      </c>
      <c r="BS111" s="36">
        <v>0.15247107167356785</v>
      </c>
    </row>
    <row r="112" spans="1:71" ht="12.75">
      <c r="A112" s="12" t="s">
        <v>118</v>
      </c>
      <c r="B112" s="37">
        <v>473.7694271768279</v>
      </c>
      <c r="C112" s="37">
        <v>366.4242360663446</v>
      </c>
      <c r="D112" s="37">
        <v>362.75908065574504</v>
      </c>
      <c r="E112" s="37">
        <v>369.8803956519122</v>
      </c>
      <c r="F112" s="37">
        <v>373.4682156561037</v>
      </c>
      <c r="G112" s="37">
        <v>427.203396487636</v>
      </c>
      <c r="H112" s="37">
        <v>369.1452679561847</v>
      </c>
      <c r="I112" s="37">
        <v>351.73846704688515</v>
      </c>
      <c r="J112" s="37">
        <v>379.9280526537395</v>
      </c>
      <c r="K112" s="37">
        <v>335.8003636154129</v>
      </c>
      <c r="L112" s="37">
        <v>304.19484248174746</v>
      </c>
      <c r="M112" s="37">
        <v>510.0492396563351</v>
      </c>
      <c r="N112" s="37">
        <v>400.17141497508624</v>
      </c>
      <c r="O112" s="37">
        <v>346.7224974035928</v>
      </c>
      <c r="P112" s="37">
        <v>347.0986776083956</v>
      </c>
      <c r="Q112" s="37">
        <v>355.0895782388003</v>
      </c>
      <c r="R112" s="37">
        <v>324.962208590531</v>
      </c>
      <c r="S112" s="37">
        <v>261.6336014126643</v>
      </c>
      <c r="T112" s="37">
        <v>465.3508824919798</v>
      </c>
      <c r="U112" s="37">
        <v>395.30835385624476</v>
      </c>
      <c r="V112" s="37">
        <v>467.1754367349621</v>
      </c>
      <c r="W112" s="37">
        <v>466.4097265066883</v>
      </c>
      <c r="X112" s="37">
        <v>349.6168476230632</v>
      </c>
      <c r="Y112" s="37">
        <v>395.8957265817783</v>
      </c>
      <c r="Z112" s="37">
        <v>428.6899065309178</v>
      </c>
      <c r="AA112" s="37">
        <v>395.1078759394259</v>
      </c>
      <c r="AB112" s="37">
        <v>398.61720957515274</v>
      </c>
      <c r="AC112" s="37">
        <v>365.3291711362505</v>
      </c>
      <c r="AD112" s="37">
        <v>486.28729629034376</v>
      </c>
      <c r="AE112" s="37">
        <v>265.66753617530725</v>
      </c>
      <c r="AF112" s="37">
        <v>420.6045023582834</v>
      </c>
      <c r="AG112" s="37">
        <v>428.89615925672945</v>
      </c>
      <c r="AH112" s="37">
        <v>369.39840607636336</v>
      </c>
      <c r="AI112" s="37">
        <v>523.4325147477223</v>
      </c>
      <c r="AJ112" s="37">
        <v>531.1364437771726</v>
      </c>
      <c r="AK112" s="37">
        <v>467.4571428668002</v>
      </c>
      <c r="AL112" s="37">
        <v>535.2596887856809</v>
      </c>
      <c r="AM112" s="37">
        <v>450.45065738504985</v>
      </c>
      <c r="AN112" s="37">
        <v>464.2365312464645</v>
      </c>
      <c r="AO112" s="37">
        <v>422.0096809129437</v>
      </c>
      <c r="AP112" s="37">
        <v>536.5773054793148</v>
      </c>
      <c r="AQ112" s="37">
        <v>502.0386133455178</v>
      </c>
      <c r="AR112" s="37">
        <v>496.1847614209176</v>
      </c>
      <c r="AS112" s="37">
        <v>476.94240284919755</v>
      </c>
      <c r="AT112" s="37">
        <v>451.3480043278549</v>
      </c>
      <c r="AU112" s="37">
        <v>450.2366587120144</v>
      </c>
      <c r="AV112" s="37">
        <v>306.6023420083944</v>
      </c>
      <c r="AW112" s="37">
        <v>364.2061636609448</v>
      </c>
      <c r="AX112" s="37">
        <v>495.4638738394253</v>
      </c>
      <c r="AY112" s="37">
        <v>462.03194247732245</v>
      </c>
      <c r="AZ112" s="37">
        <v>480.78451143160373</v>
      </c>
      <c r="BA112" s="37">
        <v>378.7144048341376</v>
      </c>
      <c r="BB112" s="37">
        <v>296.5655793203677</v>
      </c>
      <c r="BC112" s="37">
        <v>440.3510325593611</v>
      </c>
      <c r="BD112" s="37">
        <v>450.14869324816493</v>
      </c>
      <c r="BE112" s="37">
        <v>527.9338092213311</v>
      </c>
      <c r="BF112" s="37">
        <v>440.1511075988798</v>
      </c>
      <c r="BG112" s="37">
        <v>461.5613012641721</v>
      </c>
      <c r="BH112" s="37">
        <v>461.59230243912975</v>
      </c>
      <c r="BI112" s="37">
        <v>497.20142927410626</v>
      </c>
      <c r="BJ112" s="37">
        <v>449.21058021503313</v>
      </c>
      <c r="BK112" s="37">
        <v>496.77640191913065</v>
      </c>
      <c r="BL112" s="37">
        <v>435.7905995235961</v>
      </c>
      <c r="BM112" s="37">
        <v>514.2837018482732</v>
      </c>
      <c r="BN112" s="37">
        <v>413.9983036632486</v>
      </c>
      <c r="BO112" s="37">
        <v>447.7646753608084</v>
      </c>
      <c r="BP112" s="37">
        <v>448.3820544845783</v>
      </c>
      <c r="BQ112" s="37">
        <v>488.6382398630796</v>
      </c>
      <c r="BR112" s="37">
        <v>467.7051558133973</v>
      </c>
      <c r="BS112" s="37">
        <v>464.5885821936365</v>
      </c>
    </row>
    <row r="113" spans="1:71" ht="12.75">
      <c r="A113" s="12" t="s">
        <v>119</v>
      </c>
      <c r="B113" s="30">
        <v>31.904729183859033</v>
      </c>
      <c r="C113" s="30">
        <v>39.755985959967795</v>
      </c>
      <c r="D113" s="30">
        <v>39.05265917408905</v>
      </c>
      <c r="E113" s="30">
        <v>39.74641561963816</v>
      </c>
      <c r="F113" s="30">
        <v>40.40904723346489</v>
      </c>
      <c r="G113" s="30">
        <v>28.436621319700304</v>
      </c>
      <c r="H113" s="30">
        <v>30.810941410013882</v>
      </c>
      <c r="I113" s="30">
        <v>35.697720050599685</v>
      </c>
      <c r="J113" s="30">
        <v>26.35275123614927</v>
      </c>
      <c r="K113" s="30">
        <v>35.752629829006615</v>
      </c>
      <c r="L113" s="30">
        <v>29.36683229826717</v>
      </c>
      <c r="M113" s="30">
        <v>24.04847744570328</v>
      </c>
      <c r="N113" s="30">
        <v>36.73817574490092</v>
      </c>
      <c r="O113" s="30">
        <v>30.460942277225687</v>
      </c>
      <c r="P113" s="30">
        <v>30.313472409536736</v>
      </c>
      <c r="Q113" s="30">
        <v>32.25746137753493</v>
      </c>
      <c r="R113" s="30">
        <v>30.667048660723385</v>
      </c>
      <c r="S113" s="30">
        <v>31.073420017324796</v>
      </c>
      <c r="T113" s="30">
        <v>23.72340568261809</v>
      </c>
      <c r="U113" s="30">
        <v>32.4405979207347</v>
      </c>
      <c r="V113" s="30">
        <v>28.354240832072996</v>
      </c>
      <c r="W113" s="30">
        <v>29.681185363881806</v>
      </c>
      <c r="X113" s="30">
        <v>34.34071199573192</v>
      </c>
      <c r="Y113" s="30">
        <v>38.00390372017781</v>
      </c>
      <c r="Z113" s="30">
        <v>33.54608202947878</v>
      </c>
      <c r="AA113" s="30">
        <v>37.53944130039337</v>
      </c>
      <c r="AB113" s="30">
        <v>38.52075437629643</v>
      </c>
      <c r="AC113" s="30">
        <v>29.175616971473588</v>
      </c>
      <c r="AD113" s="30">
        <v>23.7697343675336</v>
      </c>
      <c r="AE113" s="30">
        <v>31.628380320681178</v>
      </c>
      <c r="AF113" s="30">
        <v>25.74072893830273</v>
      </c>
      <c r="AG113" s="30">
        <v>26.79291399320399</v>
      </c>
      <c r="AH113" s="30">
        <v>35.39539919086614</v>
      </c>
      <c r="AI113" s="30">
        <v>25.53022710007133</v>
      </c>
      <c r="AJ113" s="30">
        <v>24.62192247958919</v>
      </c>
      <c r="AK113" s="30">
        <v>26.909758065039636</v>
      </c>
      <c r="AL113" s="30">
        <v>27.321428848984663</v>
      </c>
      <c r="AM113" s="30">
        <v>28.87165928734493</v>
      </c>
      <c r="AN113" s="30">
        <v>32.024161892295645</v>
      </c>
      <c r="AO113" s="30">
        <v>30.226246623489352</v>
      </c>
      <c r="AP113" s="30">
        <v>28.175084281027146</v>
      </c>
      <c r="AQ113" s="30">
        <v>29.059871506746525</v>
      </c>
      <c r="AR113" s="30">
        <v>26.451495859761177</v>
      </c>
      <c r="AS113" s="30">
        <v>27.999232861836795</v>
      </c>
      <c r="AT113" s="30">
        <v>29.743963580530583</v>
      </c>
      <c r="AU113" s="30">
        <v>29.63977863447796</v>
      </c>
      <c r="AV113" s="30">
        <v>31.966389767231398</v>
      </c>
      <c r="AW113" s="30">
        <v>28.34407673059078</v>
      </c>
      <c r="AX113" s="30">
        <v>26.88287869984985</v>
      </c>
      <c r="AY113" s="30">
        <v>30.18897096324085</v>
      </c>
      <c r="AZ113" s="30">
        <v>30.59109681417171</v>
      </c>
      <c r="BA113" s="30">
        <v>21.909555337122548</v>
      </c>
      <c r="BB113" s="30">
        <v>20.758558361917032</v>
      </c>
      <c r="BC113" s="30">
        <v>33.80218822232748</v>
      </c>
      <c r="BD113" s="30">
        <v>28.00730153804392</v>
      </c>
      <c r="BE113" s="30">
        <v>25.953692271644513</v>
      </c>
      <c r="BF113" s="30">
        <v>34.260568249964315</v>
      </c>
      <c r="BG113" s="30">
        <v>28.732291283198496</v>
      </c>
      <c r="BH113" s="30">
        <v>29.117046601883636</v>
      </c>
      <c r="BI113" s="30">
        <v>28.990450756621478</v>
      </c>
      <c r="BJ113" s="30">
        <v>28.831011492815385</v>
      </c>
      <c r="BK113" s="30">
        <v>33.09411047896041</v>
      </c>
      <c r="BL113" s="30">
        <v>30.734967288605215</v>
      </c>
      <c r="BM113" s="30">
        <v>28.5849115579017</v>
      </c>
      <c r="BN113" s="30">
        <v>33.028820036557015</v>
      </c>
      <c r="BO113" s="30">
        <v>32.70028432262941</v>
      </c>
      <c r="BP113" s="30">
        <v>32.33305607485174</v>
      </c>
      <c r="BQ113" s="30">
        <v>23.615817800434307</v>
      </c>
      <c r="BR113" s="30">
        <v>33.29166827004687</v>
      </c>
      <c r="BS113" s="30">
        <v>32.5081336839861</v>
      </c>
    </row>
    <row r="114" spans="1:71" ht="12.75">
      <c r="A114" s="12" t="s">
        <v>120</v>
      </c>
      <c r="B114" s="37">
        <v>191.48356748075554</v>
      </c>
      <c r="C114" s="37">
        <v>210.8204945999435</v>
      </c>
      <c r="D114" s="37">
        <v>203.12150664501453</v>
      </c>
      <c r="E114" s="37">
        <v>213.0585637239264</v>
      </c>
      <c r="F114" s="37">
        <v>202.56025580076377</v>
      </c>
      <c r="G114" s="37">
        <v>154.04032889978168</v>
      </c>
      <c r="H114" s="37">
        <v>140.5389122362688</v>
      </c>
      <c r="I114" s="37">
        <v>176.35693753170526</v>
      </c>
      <c r="J114" s="37">
        <v>153.6878072931694</v>
      </c>
      <c r="K114" s="37">
        <v>168.2577808519326</v>
      </c>
      <c r="L114" s="37">
        <v>124.16874500298556</v>
      </c>
      <c r="M114" s="37">
        <v>123.49340728796747</v>
      </c>
      <c r="N114" s="37">
        <v>203.0112210892432</v>
      </c>
      <c r="O114" s="37">
        <v>111.3896607328926</v>
      </c>
      <c r="P114" s="37">
        <v>142.84446674417765</v>
      </c>
      <c r="Q114" s="37">
        <v>145.19887898557315</v>
      </c>
      <c r="R114" s="37">
        <v>125.83291799740779</v>
      </c>
      <c r="S114" s="37">
        <v>109.83333352968856</v>
      </c>
      <c r="T114" s="37">
        <v>152.01611291290735</v>
      </c>
      <c r="U114" s="37">
        <v>202.69101102076897</v>
      </c>
      <c r="V114" s="37">
        <v>207.23246102617182</v>
      </c>
      <c r="W114" s="37">
        <v>83.56334413251098</v>
      </c>
      <c r="X114" s="37">
        <v>169.89819289605862</v>
      </c>
      <c r="Y114" s="37">
        <v>179.9497500323349</v>
      </c>
      <c r="Z114" s="37">
        <v>216.8116555332891</v>
      </c>
      <c r="AA114" s="37">
        <v>179.5595145241747</v>
      </c>
      <c r="AB114" s="37">
        <v>181.11468838765165</v>
      </c>
      <c r="AC114" s="37">
        <v>139.01636733976773</v>
      </c>
      <c r="AD114" s="37">
        <v>169.87834515221243</v>
      </c>
      <c r="AE114" s="37">
        <v>115.9052241582443</v>
      </c>
      <c r="AF114" s="37">
        <v>151.11796092310885</v>
      </c>
      <c r="AG114" s="37">
        <v>144.4646588744544</v>
      </c>
      <c r="AH114" s="37">
        <v>89.57068038045472</v>
      </c>
      <c r="AI114" s="37">
        <v>153.9231269178482</v>
      </c>
      <c r="AJ114" s="37">
        <v>150.0558221544849</v>
      </c>
      <c r="AK114" s="37">
        <v>149.38245198752642</v>
      </c>
      <c r="AL114" s="37">
        <v>141.6468828148996</v>
      </c>
      <c r="AM114" s="37">
        <v>162.78262017333608</v>
      </c>
      <c r="AN114" s="37">
        <v>135.80333899807445</v>
      </c>
      <c r="AO114" s="37">
        <v>115.95996463074344</v>
      </c>
      <c r="AP114" s="37">
        <v>106.15497092546003</v>
      </c>
      <c r="AQ114" s="37">
        <v>239.06102762739062</v>
      </c>
      <c r="AR114" s="37">
        <v>141.32924839694576</v>
      </c>
      <c r="AS114" s="37">
        <v>203.85459513641823</v>
      </c>
      <c r="AT114" s="37">
        <v>207.5501697204888</v>
      </c>
      <c r="AU114" s="37">
        <v>207.9169443429451</v>
      </c>
      <c r="AV114" s="37">
        <v>176.36329806076878</v>
      </c>
      <c r="AW114" s="37">
        <v>135.4249335209139</v>
      </c>
      <c r="AX114" s="37">
        <v>235.65068903180412</v>
      </c>
      <c r="AY114" s="37">
        <v>182.47429340135187</v>
      </c>
      <c r="AZ114" s="37">
        <v>118.7543997276193</v>
      </c>
      <c r="BA114" s="37">
        <v>265.63154589040545</v>
      </c>
      <c r="BB114" s="37">
        <v>235.3804847805041</v>
      </c>
      <c r="BC114" s="37">
        <v>121.46423486430099</v>
      </c>
      <c r="BD114" s="37">
        <v>207.14235842503288</v>
      </c>
      <c r="BE114" s="37">
        <v>182.89983415062105</v>
      </c>
      <c r="BF114" s="37">
        <v>228.4019090285113</v>
      </c>
      <c r="BG114" s="37">
        <v>166.6536306173452</v>
      </c>
      <c r="BH114" s="37">
        <v>151.3699561122816</v>
      </c>
      <c r="BI114" s="37">
        <v>156.07818606532663</v>
      </c>
      <c r="BJ114" s="37">
        <v>84.82390053674179</v>
      </c>
      <c r="BK114" s="37">
        <v>214.54497542473993</v>
      </c>
      <c r="BL114" s="37">
        <v>214.53822895612038</v>
      </c>
      <c r="BM114" s="37">
        <v>234.31376973185203</v>
      </c>
      <c r="BN114" s="37">
        <v>216.98159668789728</v>
      </c>
      <c r="BO114" s="37">
        <v>210.37502766931442</v>
      </c>
      <c r="BP114" s="37">
        <v>212.50016347439916</v>
      </c>
      <c r="BQ114" s="37">
        <v>170.6046457472346</v>
      </c>
      <c r="BR114" s="37">
        <v>213.8241305989453</v>
      </c>
      <c r="BS114" s="37">
        <v>211.2692402164854</v>
      </c>
    </row>
    <row r="115" spans="1:71" ht="12.75">
      <c r="A115" s="12"/>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row>
    <row r="116" spans="1:45" ht="12.75">
      <c r="A116" s="65" t="s">
        <v>198</v>
      </c>
      <c r="B116" s="3"/>
      <c r="C116" s="3"/>
      <c r="E116" s="3"/>
      <c r="F116" s="3"/>
      <c r="G116" s="3"/>
      <c r="H116" s="3"/>
      <c r="I116" s="3"/>
      <c r="J116" s="3"/>
      <c r="K116" s="3"/>
      <c r="L116" s="3"/>
      <c r="M116" s="3"/>
      <c r="N116" s="3"/>
      <c r="O116" s="3"/>
      <c r="P116" s="3"/>
      <c r="Q116" s="3"/>
      <c r="R116" s="3"/>
      <c r="S116" s="3"/>
      <c r="T116" s="3"/>
      <c r="U116" s="3"/>
      <c r="V116" s="3"/>
      <c r="W116" s="3"/>
      <c r="X116" s="3"/>
      <c r="Y116" s="3"/>
      <c r="Z116" s="3"/>
      <c r="AA116" s="3"/>
      <c r="AC116" s="3"/>
      <c r="AD116" s="3"/>
      <c r="AE116" s="3"/>
      <c r="AF116" s="3"/>
      <c r="AG116" s="3"/>
      <c r="AH116" s="3"/>
      <c r="AI116" s="3"/>
      <c r="AJ116" s="3"/>
      <c r="AK116" s="3"/>
      <c r="AL116" s="3"/>
      <c r="AM116" s="3"/>
      <c r="AN116" s="3"/>
      <c r="AO116" s="3"/>
      <c r="AP116" s="3"/>
      <c r="AQ116" s="3"/>
      <c r="AR116" s="3"/>
      <c r="AS116" s="3"/>
    </row>
    <row r="117" spans="1:45" ht="12.75">
      <c r="A117" s="12" t="s">
        <v>219</v>
      </c>
      <c r="B117" s="3"/>
      <c r="C117" s="3"/>
      <c r="E117" s="3"/>
      <c r="F117" s="3"/>
      <c r="G117" s="3"/>
      <c r="H117" s="3"/>
      <c r="I117" s="3"/>
      <c r="J117" s="3"/>
      <c r="K117" s="3"/>
      <c r="L117" s="3"/>
      <c r="M117" s="3"/>
      <c r="N117" s="3"/>
      <c r="O117" s="3"/>
      <c r="P117" s="3"/>
      <c r="Q117" s="3"/>
      <c r="R117" s="3"/>
      <c r="S117" s="3"/>
      <c r="T117" s="3"/>
      <c r="U117" s="3"/>
      <c r="V117" s="3"/>
      <c r="W117" s="3"/>
      <c r="X117" s="3"/>
      <c r="Y117" s="3"/>
      <c r="Z117" s="3"/>
      <c r="AA117" s="3"/>
      <c r="AC117" s="3"/>
      <c r="AD117" s="3"/>
      <c r="AE117" s="3"/>
      <c r="AF117" s="3"/>
      <c r="AG117" s="3"/>
      <c r="AH117" s="3"/>
      <c r="AI117" s="3"/>
      <c r="AJ117" s="3"/>
      <c r="AK117" s="3"/>
      <c r="AL117" s="3"/>
      <c r="AM117" s="3"/>
      <c r="AN117" s="3"/>
      <c r="AO117" s="3"/>
      <c r="AP117" s="3"/>
      <c r="AQ117" s="3"/>
      <c r="AR117" s="3"/>
      <c r="AS117" s="3"/>
    </row>
    <row r="118" spans="1:45" ht="12.75">
      <c r="A118" s="11" t="s">
        <v>220</v>
      </c>
      <c r="B118" s="3"/>
      <c r="C118" s="3"/>
      <c r="E118" s="3"/>
      <c r="F118" s="3"/>
      <c r="G118" s="3"/>
      <c r="H118" s="3"/>
      <c r="I118" s="3"/>
      <c r="J118" s="3"/>
      <c r="K118" s="3"/>
      <c r="L118" s="3"/>
      <c r="M118" s="3"/>
      <c r="N118" s="3"/>
      <c r="O118" s="3"/>
      <c r="P118" s="3"/>
      <c r="Q118" s="3"/>
      <c r="R118" s="3"/>
      <c r="S118" s="3"/>
      <c r="T118" s="3"/>
      <c r="U118" s="3"/>
      <c r="V118" s="3"/>
      <c r="W118" s="3"/>
      <c r="X118" s="3"/>
      <c r="Y118" s="3"/>
      <c r="Z118" s="3"/>
      <c r="AA118" s="3"/>
      <c r="AC118" s="3"/>
      <c r="AD118" s="3"/>
      <c r="AE118" s="3"/>
      <c r="AF118" s="3"/>
      <c r="AG118" s="3"/>
      <c r="AH118" s="3"/>
      <c r="AI118" s="3"/>
      <c r="AJ118" s="3"/>
      <c r="AK118" s="3"/>
      <c r="AL118" s="3"/>
      <c r="AM118" s="3"/>
      <c r="AN118" s="3"/>
      <c r="AO118" s="3"/>
      <c r="AP118" s="3"/>
      <c r="AQ118" s="3"/>
      <c r="AR118" s="3"/>
      <c r="AS118" s="3"/>
    </row>
    <row r="119" spans="1:45" ht="12.75">
      <c r="A119" s="3"/>
      <c r="B119" s="3"/>
      <c r="C119" s="3"/>
      <c r="E119" s="3"/>
      <c r="F119" s="3"/>
      <c r="G119" s="3"/>
      <c r="H119" s="3"/>
      <c r="I119" s="3"/>
      <c r="J119" s="3"/>
      <c r="K119" s="3"/>
      <c r="L119" s="3"/>
      <c r="M119" s="3"/>
      <c r="N119" s="3"/>
      <c r="O119" s="3"/>
      <c r="P119" s="3"/>
      <c r="Q119" s="3"/>
      <c r="R119" s="3"/>
      <c r="S119" s="3"/>
      <c r="T119" s="3"/>
      <c r="U119" s="3"/>
      <c r="V119" s="3"/>
      <c r="W119" s="3"/>
      <c r="X119" s="3"/>
      <c r="Y119" s="3"/>
      <c r="Z119" s="3"/>
      <c r="AA119" s="3"/>
      <c r="AC119" s="3"/>
      <c r="AD119" s="3"/>
      <c r="AE119" s="3"/>
      <c r="AF119" s="3"/>
      <c r="AG119" s="3"/>
      <c r="AH119" s="3"/>
      <c r="AI119" s="3"/>
      <c r="AJ119" s="3"/>
      <c r="AK119" s="3"/>
      <c r="AL119" s="3"/>
      <c r="AM119" s="3"/>
      <c r="AN119" s="3"/>
      <c r="AO119" s="3"/>
      <c r="AP119" s="3"/>
      <c r="AQ119" s="3"/>
      <c r="AR119" s="3"/>
      <c r="AS119" s="3"/>
    </row>
    <row r="120" spans="1:45" ht="12.75">
      <c r="A120" s="3"/>
      <c r="B120" s="3"/>
      <c r="C120" s="3"/>
      <c r="E120" s="3"/>
      <c r="F120" s="3"/>
      <c r="G120" s="3"/>
      <c r="H120" s="3"/>
      <c r="I120" s="3"/>
      <c r="J120" s="3"/>
      <c r="K120" s="3"/>
      <c r="L120" s="3"/>
      <c r="M120" s="3"/>
      <c r="N120" s="3"/>
      <c r="O120" s="3"/>
      <c r="P120" s="3"/>
      <c r="Q120" s="3"/>
      <c r="R120" s="3"/>
      <c r="S120" s="3"/>
      <c r="T120" s="3"/>
      <c r="U120" s="3"/>
      <c r="V120" s="3"/>
      <c r="W120" s="3"/>
      <c r="X120" s="3"/>
      <c r="Y120" s="3"/>
      <c r="Z120" s="3"/>
      <c r="AA120" s="3"/>
      <c r="AC120" s="3"/>
      <c r="AD120" s="3"/>
      <c r="AE120" s="3"/>
      <c r="AF120" s="3"/>
      <c r="AG120" s="3"/>
      <c r="AH120" s="3"/>
      <c r="AI120" s="3"/>
      <c r="AJ120" s="3"/>
      <c r="AK120" s="3"/>
      <c r="AL120" s="3"/>
      <c r="AM120" s="3"/>
      <c r="AN120" s="3"/>
      <c r="AO120" s="3"/>
      <c r="AP120" s="3"/>
      <c r="AQ120" s="3"/>
      <c r="AR120" s="3"/>
      <c r="AS120" s="3"/>
    </row>
    <row r="121" spans="1:45" ht="12.75">
      <c r="A121" s="3"/>
      <c r="B121" s="3"/>
      <c r="C121" s="3"/>
      <c r="E121" s="3"/>
      <c r="F121" s="3"/>
      <c r="G121" s="3"/>
      <c r="H121" s="3"/>
      <c r="I121" s="3"/>
      <c r="J121" s="3"/>
      <c r="K121" s="3"/>
      <c r="L121" s="3"/>
      <c r="M121" s="3"/>
      <c r="N121" s="3"/>
      <c r="O121" s="3"/>
      <c r="P121" s="3"/>
      <c r="Q121" s="3"/>
      <c r="R121" s="3"/>
      <c r="S121" s="3"/>
      <c r="T121" s="3"/>
      <c r="U121" s="3"/>
      <c r="V121" s="3"/>
      <c r="W121" s="3"/>
      <c r="X121" s="3"/>
      <c r="Y121" s="3"/>
      <c r="Z121" s="3"/>
      <c r="AA121" s="3"/>
      <c r="AC121" s="3"/>
      <c r="AD121" s="3"/>
      <c r="AE121" s="3"/>
      <c r="AF121" s="3"/>
      <c r="AG121" s="3"/>
      <c r="AH121" s="3"/>
      <c r="AI121" s="3"/>
      <c r="AJ121" s="3"/>
      <c r="AK121" s="3"/>
      <c r="AL121" s="3"/>
      <c r="AM121" s="3"/>
      <c r="AN121" s="3"/>
      <c r="AO121" s="3"/>
      <c r="AP121" s="3"/>
      <c r="AQ121" s="3"/>
      <c r="AR121" s="3"/>
      <c r="AS121" s="3"/>
    </row>
    <row r="122" spans="1:45" ht="12.75">
      <c r="A122" s="3"/>
      <c r="B122" s="3"/>
      <c r="C122" s="3"/>
      <c r="E122" s="3"/>
      <c r="F122" s="3"/>
      <c r="G122" s="3"/>
      <c r="H122" s="3"/>
      <c r="I122" s="3"/>
      <c r="J122" s="3"/>
      <c r="K122" s="3"/>
      <c r="L122" s="3"/>
      <c r="M122" s="3"/>
      <c r="N122" s="3"/>
      <c r="O122" s="3"/>
      <c r="P122" s="3"/>
      <c r="Q122" s="3"/>
      <c r="R122" s="3"/>
      <c r="S122" s="3"/>
      <c r="T122" s="3"/>
      <c r="U122" s="3"/>
      <c r="V122" s="3"/>
      <c r="W122" s="3"/>
      <c r="X122" s="3"/>
      <c r="Y122" s="3"/>
      <c r="Z122" s="3"/>
      <c r="AA122" s="3"/>
      <c r="AC122" s="3"/>
      <c r="AD122" s="3"/>
      <c r="AE122" s="3"/>
      <c r="AF122" s="3"/>
      <c r="AG122" s="3"/>
      <c r="AH122" s="3"/>
      <c r="AI122" s="3"/>
      <c r="AJ122" s="3"/>
      <c r="AK122" s="3"/>
      <c r="AL122" s="3"/>
      <c r="AM122" s="3"/>
      <c r="AN122" s="3"/>
      <c r="AO122" s="3"/>
      <c r="AP122" s="3"/>
      <c r="AQ122" s="3"/>
      <c r="AR122" s="3"/>
      <c r="AS122" s="3"/>
    </row>
    <row r="123" spans="1:45" ht="12.75">
      <c r="A123" s="3"/>
      <c r="B123" s="3"/>
      <c r="C123" s="3"/>
      <c r="E123" s="3"/>
      <c r="F123" s="3"/>
      <c r="G123" s="3"/>
      <c r="H123" s="3"/>
      <c r="I123" s="3"/>
      <c r="J123" s="3"/>
      <c r="K123" s="3"/>
      <c r="L123" s="3"/>
      <c r="M123" s="3"/>
      <c r="N123" s="3"/>
      <c r="O123" s="3"/>
      <c r="P123" s="3"/>
      <c r="Q123" s="3"/>
      <c r="R123" s="3"/>
      <c r="S123" s="3"/>
      <c r="T123" s="3"/>
      <c r="U123" s="3"/>
      <c r="V123" s="3"/>
      <c r="W123" s="3"/>
      <c r="X123" s="3"/>
      <c r="Y123" s="3"/>
      <c r="Z123" s="3"/>
      <c r="AA123" s="3"/>
      <c r="AC123" s="3"/>
      <c r="AD123" s="3"/>
      <c r="AE123" s="3"/>
      <c r="AF123" s="3"/>
      <c r="AG123" s="3"/>
      <c r="AH123" s="3"/>
      <c r="AI123" s="3"/>
      <c r="AJ123" s="3"/>
      <c r="AK123" s="3"/>
      <c r="AL123" s="3"/>
      <c r="AM123" s="3"/>
      <c r="AN123" s="3"/>
      <c r="AO123" s="3"/>
      <c r="AP123" s="3"/>
      <c r="AQ123" s="3"/>
      <c r="AR123" s="3"/>
      <c r="AS123" s="3"/>
    </row>
    <row r="124" spans="1:45" ht="12.75">
      <c r="A124" s="3"/>
      <c r="B124" s="3"/>
      <c r="C124" s="3"/>
      <c r="E124" s="3"/>
      <c r="F124" s="3"/>
      <c r="G124" s="3"/>
      <c r="H124" s="3"/>
      <c r="I124" s="3"/>
      <c r="J124" s="3"/>
      <c r="K124" s="3"/>
      <c r="L124" s="3"/>
      <c r="M124" s="3"/>
      <c r="N124" s="3"/>
      <c r="O124" s="3"/>
      <c r="P124" s="3"/>
      <c r="Q124" s="3"/>
      <c r="R124" s="3"/>
      <c r="S124" s="3"/>
      <c r="T124" s="3"/>
      <c r="U124" s="3"/>
      <c r="V124" s="3"/>
      <c r="W124" s="3"/>
      <c r="X124" s="3"/>
      <c r="Y124" s="3"/>
      <c r="Z124" s="3"/>
      <c r="AA124" s="3"/>
      <c r="AC124" s="3"/>
      <c r="AD124" s="3"/>
      <c r="AE124" s="3"/>
      <c r="AF124" s="3"/>
      <c r="AG124" s="3"/>
      <c r="AH124" s="3"/>
      <c r="AI124" s="3"/>
      <c r="AJ124" s="3"/>
      <c r="AK124" s="3"/>
      <c r="AL124" s="3"/>
      <c r="AM124" s="3"/>
      <c r="AN124" s="3"/>
      <c r="AO124" s="3"/>
      <c r="AP124" s="3"/>
      <c r="AQ124" s="3"/>
      <c r="AR124" s="3"/>
      <c r="AS124" s="3"/>
    </row>
    <row r="125" spans="1:45" ht="12.75">
      <c r="A125" s="3"/>
      <c r="B125" s="3"/>
      <c r="C125" s="3"/>
      <c r="E125" s="3"/>
      <c r="F125" s="3"/>
      <c r="G125" s="3"/>
      <c r="H125" s="3"/>
      <c r="I125" s="3"/>
      <c r="J125" s="3"/>
      <c r="K125" s="3"/>
      <c r="L125" s="3"/>
      <c r="M125" s="3"/>
      <c r="N125" s="3"/>
      <c r="O125" s="3"/>
      <c r="P125" s="3"/>
      <c r="Q125" s="3"/>
      <c r="R125" s="3"/>
      <c r="S125" s="3"/>
      <c r="T125" s="3"/>
      <c r="U125" s="3"/>
      <c r="V125" s="3"/>
      <c r="W125" s="3"/>
      <c r="X125" s="3"/>
      <c r="Y125" s="3"/>
      <c r="Z125" s="3"/>
      <c r="AA125" s="3"/>
      <c r="AC125" s="3"/>
      <c r="AD125" s="3"/>
      <c r="AE125" s="3"/>
      <c r="AF125" s="3"/>
      <c r="AG125" s="3"/>
      <c r="AH125" s="3"/>
      <c r="AI125" s="3"/>
      <c r="AJ125" s="3"/>
      <c r="AK125" s="3"/>
      <c r="AL125" s="3"/>
      <c r="AM125" s="3"/>
      <c r="AN125" s="3"/>
      <c r="AO125" s="3"/>
      <c r="AP125" s="3"/>
      <c r="AQ125" s="3"/>
      <c r="AR125" s="3"/>
      <c r="AS125" s="3"/>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F52"/>
  <sheetViews>
    <sheetView zoomScalePageLayoutView="0" workbookViewId="0" topLeftCell="A1">
      <selection activeCell="A1" sqref="A1"/>
    </sheetView>
  </sheetViews>
  <sheetFormatPr defaultColWidth="11.421875" defaultRowHeight="12.75"/>
  <cols>
    <col min="1" max="1" width="26.140625" style="3" customWidth="1"/>
    <col min="2" max="2" width="12.7109375" style="3" customWidth="1"/>
    <col min="3" max="3" width="17.8515625" style="3" customWidth="1"/>
    <col min="4" max="4" width="14.00390625" style="3" customWidth="1"/>
    <col min="5" max="16384" width="10.8515625" style="3" customWidth="1"/>
  </cols>
  <sheetData>
    <row r="1" ht="19.5">
      <c r="A1" s="38" t="s">
        <v>180</v>
      </c>
    </row>
    <row r="2" ht="19.5">
      <c r="A2" s="38"/>
    </row>
    <row r="3" spans="1:4" ht="18">
      <c r="A3" s="39"/>
      <c r="B3" s="40" t="s">
        <v>182</v>
      </c>
      <c r="C3" s="40" t="s">
        <v>144</v>
      </c>
      <c r="D3" s="40" t="s">
        <v>181</v>
      </c>
    </row>
    <row r="4" spans="1:4" ht="15" customHeight="1">
      <c r="A4" s="41" t="s">
        <v>178</v>
      </c>
      <c r="B4" s="41"/>
      <c r="C4" s="41"/>
      <c r="D4" s="46"/>
    </row>
    <row r="5" spans="1:4" ht="15.75">
      <c r="A5" s="40" t="s">
        <v>145</v>
      </c>
      <c r="B5" s="42">
        <v>0.99929</v>
      </c>
      <c r="C5" s="42">
        <v>0.58</v>
      </c>
      <c r="D5" s="47">
        <v>0.19</v>
      </c>
    </row>
    <row r="6" spans="1:4" ht="15.75">
      <c r="A6" s="40" t="s">
        <v>146</v>
      </c>
      <c r="B6" s="42">
        <v>0.99992</v>
      </c>
      <c r="C6" s="42">
        <v>0.017</v>
      </c>
      <c r="D6" s="47">
        <v>0.92</v>
      </c>
    </row>
    <row r="7" spans="1:6" ht="15.75">
      <c r="A7" s="40" t="s">
        <v>147</v>
      </c>
      <c r="B7" s="42">
        <v>0.99949</v>
      </c>
      <c r="C7" s="42">
        <v>0.16</v>
      </c>
      <c r="D7" s="47">
        <v>0.5</v>
      </c>
      <c r="F7" s="43"/>
    </row>
    <row r="8" spans="1:4" ht="15.75">
      <c r="A8" s="40" t="s">
        <v>148</v>
      </c>
      <c r="B8" s="44">
        <v>0.99948</v>
      </c>
      <c r="C8" s="44">
        <v>0.2</v>
      </c>
      <c r="D8" s="47">
        <v>7.17</v>
      </c>
    </row>
    <row r="9" spans="1:4" ht="15.75">
      <c r="A9" s="40" t="s">
        <v>149</v>
      </c>
      <c r="B9" s="44">
        <v>0.99983</v>
      </c>
      <c r="C9" s="44">
        <v>0.002</v>
      </c>
      <c r="D9" s="47">
        <v>0.68</v>
      </c>
    </row>
    <row r="10" spans="1:4" ht="15.75">
      <c r="A10" s="40" t="s">
        <v>150</v>
      </c>
      <c r="B10" s="44">
        <v>0.99994</v>
      </c>
      <c r="C10" s="44">
        <v>0.076</v>
      </c>
      <c r="D10" s="47">
        <v>1.33</v>
      </c>
    </row>
    <row r="11" spans="1:4" ht="15.75">
      <c r="A11" s="40" t="s">
        <v>151</v>
      </c>
      <c r="B11" s="44">
        <v>0.99976</v>
      </c>
      <c r="C11" s="44">
        <v>0.064</v>
      </c>
      <c r="D11" s="47">
        <v>0.69</v>
      </c>
    </row>
    <row r="12" spans="1:4" ht="15.75">
      <c r="A12" s="40" t="s">
        <v>152</v>
      </c>
      <c r="B12" s="44">
        <v>0.99981</v>
      </c>
      <c r="C12" s="44">
        <v>0.045</v>
      </c>
      <c r="D12" s="47">
        <v>1.34</v>
      </c>
    </row>
    <row r="13" spans="1:4" ht="15.75">
      <c r="A13" s="40" t="s">
        <v>153</v>
      </c>
      <c r="B13" s="44">
        <v>0.99992</v>
      </c>
      <c r="C13" s="44">
        <v>0.031</v>
      </c>
      <c r="D13" s="47">
        <v>0.71</v>
      </c>
    </row>
    <row r="14" spans="1:4" ht="15.75">
      <c r="A14" s="40" t="s">
        <v>154</v>
      </c>
      <c r="B14" s="44">
        <v>0.9999</v>
      </c>
      <c r="C14" s="44">
        <v>0.005</v>
      </c>
      <c r="D14" s="47">
        <v>2.16</v>
      </c>
    </row>
    <row r="15" spans="1:4" ht="15.75">
      <c r="A15" s="42"/>
      <c r="B15" s="42"/>
      <c r="C15" s="42"/>
      <c r="D15" s="47"/>
    </row>
    <row r="16" spans="1:4" ht="15.75">
      <c r="A16" s="40" t="s">
        <v>155</v>
      </c>
      <c r="B16" s="44">
        <v>0.966</v>
      </c>
      <c r="C16" s="44">
        <v>1</v>
      </c>
      <c r="D16" s="47"/>
    </row>
    <row r="17" spans="1:4" ht="15.75">
      <c r="A17" s="40" t="s">
        <v>156</v>
      </c>
      <c r="B17" s="44">
        <v>0.989</v>
      </c>
      <c r="C17" s="44">
        <v>0.07</v>
      </c>
      <c r="D17" s="47"/>
    </row>
    <row r="18" spans="1:4" ht="15.75">
      <c r="A18" s="40" t="s">
        <v>157</v>
      </c>
      <c r="B18" s="44">
        <v>0.992</v>
      </c>
      <c r="C18" s="44">
        <v>0.002</v>
      </c>
      <c r="D18" s="47"/>
    </row>
    <row r="19" spans="1:4" ht="15.75">
      <c r="A19" s="45"/>
      <c r="B19" s="45"/>
      <c r="C19" s="45"/>
      <c r="D19" s="47"/>
    </row>
    <row r="20" spans="1:4" ht="15" customHeight="1">
      <c r="A20" s="41" t="s">
        <v>179</v>
      </c>
      <c r="B20" s="41"/>
      <c r="C20" s="40"/>
      <c r="D20" s="47"/>
    </row>
    <row r="21" spans="1:4" ht="15.75">
      <c r="A21" s="40" t="s">
        <v>145</v>
      </c>
      <c r="B21" s="44">
        <v>0.99992</v>
      </c>
      <c r="C21" s="44">
        <v>0.19</v>
      </c>
      <c r="D21" s="47"/>
    </row>
    <row r="22" spans="1:4" ht="15.75">
      <c r="A22" s="40" t="s">
        <v>146</v>
      </c>
      <c r="B22" s="44">
        <v>0.99996</v>
      </c>
      <c r="C22" s="44">
        <v>0.012</v>
      </c>
      <c r="D22" s="47"/>
    </row>
    <row r="23" spans="1:4" ht="15.75">
      <c r="A23" s="40" t="s">
        <v>147</v>
      </c>
      <c r="B23" s="44">
        <v>0.99987</v>
      </c>
      <c r="C23" s="44">
        <v>0.082</v>
      </c>
      <c r="D23" s="47"/>
    </row>
    <row r="24" spans="1:4" ht="15.75">
      <c r="A24" s="40" t="s">
        <v>148</v>
      </c>
      <c r="B24" s="44">
        <v>0.99956</v>
      </c>
      <c r="C24" s="44">
        <v>0.18</v>
      </c>
      <c r="D24" s="47"/>
    </row>
    <row r="25" spans="1:4" ht="15.75">
      <c r="A25" s="40" t="s">
        <v>149</v>
      </c>
      <c r="B25" s="44">
        <v>0.99988</v>
      </c>
      <c r="C25" s="44">
        <v>0.002</v>
      </c>
      <c r="D25" s="47"/>
    </row>
    <row r="26" spans="1:4" ht="15.75">
      <c r="A26" s="40" t="s">
        <v>150</v>
      </c>
      <c r="B26" s="44">
        <v>0.99994</v>
      </c>
      <c r="C26" s="44">
        <v>0.073</v>
      </c>
      <c r="D26" s="47"/>
    </row>
    <row r="27" spans="1:4" ht="15.75">
      <c r="A27" s="40" t="s">
        <v>151</v>
      </c>
      <c r="B27" s="44">
        <v>0.99998</v>
      </c>
      <c r="C27" s="44">
        <v>0.043</v>
      </c>
      <c r="D27" s="47"/>
    </row>
    <row r="28" spans="1:4" ht="15.75">
      <c r="A28" s="40" t="s">
        <v>152</v>
      </c>
      <c r="B28" s="44">
        <v>0.99989</v>
      </c>
      <c r="C28" s="44">
        <v>0.036</v>
      </c>
      <c r="D28" s="47"/>
    </row>
    <row r="29" spans="1:4" ht="15.75">
      <c r="A29" s="40" t="s">
        <v>153</v>
      </c>
      <c r="B29" s="44">
        <v>0.99998</v>
      </c>
      <c r="C29" s="44">
        <v>0.015</v>
      </c>
      <c r="D29" s="47"/>
    </row>
    <row r="30" spans="1:4" ht="15.75">
      <c r="A30" s="40" t="s">
        <v>154</v>
      </c>
      <c r="B30" s="44">
        <v>0.99996</v>
      </c>
      <c r="C30" s="44">
        <v>0.003</v>
      </c>
      <c r="D30" s="47"/>
    </row>
    <row r="31" spans="1:4" ht="15.75">
      <c r="A31" s="42"/>
      <c r="B31" s="42"/>
      <c r="C31" s="42"/>
      <c r="D31" s="47"/>
    </row>
    <row r="32" spans="1:4" ht="15" customHeight="1">
      <c r="A32" s="41" t="s">
        <v>158</v>
      </c>
      <c r="B32" s="41"/>
      <c r="C32" s="40"/>
      <c r="D32" s="47"/>
    </row>
    <row r="33" spans="1:4" ht="15.75">
      <c r="A33" s="40" t="s">
        <v>159</v>
      </c>
      <c r="B33" s="44">
        <v>0.9992</v>
      </c>
      <c r="C33" s="44">
        <v>3.5</v>
      </c>
      <c r="D33" s="47">
        <v>6.61</v>
      </c>
    </row>
    <row r="34" spans="1:4" ht="15.75">
      <c r="A34" s="40" t="s">
        <v>160</v>
      </c>
      <c r="B34" s="44">
        <v>0.9998</v>
      </c>
      <c r="C34" s="44">
        <v>3</v>
      </c>
      <c r="D34" s="47">
        <v>5.05</v>
      </c>
    </row>
    <row r="35" spans="1:4" ht="15.75">
      <c r="A35" s="40" t="s">
        <v>161</v>
      </c>
      <c r="B35" s="44">
        <v>0.997</v>
      </c>
      <c r="C35" s="44">
        <v>1.6</v>
      </c>
      <c r="D35" s="47">
        <v>5.34</v>
      </c>
    </row>
    <row r="36" spans="1:4" ht="15.75">
      <c r="A36" s="40" t="s">
        <v>162</v>
      </c>
      <c r="B36" s="44">
        <v>0.9996</v>
      </c>
      <c r="C36" s="44">
        <v>5</v>
      </c>
      <c r="D36" s="47">
        <v>2.6</v>
      </c>
    </row>
    <row r="37" spans="1:4" ht="15.75">
      <c r="A37" s="40" t="s">
        <v>163</v>
      </c>
      <c r="B37" s="44">
        <v>0.9997</v>
      </c>
      <c r="C37" s="44">
        <v>11.7</v>
      </c>
      <c r="D37" s="47">
        <v>1.57</v>
      </c>
    </row>
    <row r="38" spans="1:4" ht="15.75">
      <c r="A38" s="40" t="s">
        <v>164</v>
      </c>
      <c r="B38" s="44">
        <v>0.9998</v>
      </c>
      <c r="C38" s="44">
        <v>1.7</v>
      </c>
      <c r="D38" s="47">
        <v>2.71</v>
      </c>
    </row>
    <row r="39" spans="1:4" ht="15.75">
      <c r="A39" s="40" t="s">
        <v>165</v>
      </c>
      <c r="B39" s="44">
        <v>0.99992</v>
      </c>
      <c r="C39" s="44">
        <v>4.6</v>
      </c>
      <c r="D39" s="47">
        <v>0.73</v>
      </c>
    </row>
    <row r="40" spans="1:4" ht="15.75">
      <c r="A40" s="40" t="s">
        <v>166</v>
      </c>
      <c r="B40" s="44">
        <v>0.99994</v>
      </c>
      <c r="C40" s="44">
        <v>3.9</v>
      </c>
      <c r="D40" s="47">
        <v>0.9</v>
      </c>
    </row>
    <row r="41" spans="1:4" ht="15.75">
      <c r="A41" s="40" t="s">
        <v>167</v>
      </c>
      <c r="B41" s="44">
        <v>0.9987</v>
      </c>
      <c r="C41" s="44">
        <v>1.2</v>
      </c>
      <c r="D41" s="47">
        <v>3.01</v>
      </c>
    </row>
    <row r="42" spans="1:4" ht="15.75">
      <c r="A42" s="40" t="s">
        <v>168</v>
      </c>
      <c r="B42" s="44">
        <v>0.99987</v>
      </c>
      <c r="C42" s="44">
        <v>1.2</v>
      </c>
      <c r="D42" s="47">
        <v>5.23</v>
      </c>
    </row>
    <row r="43" spans="1:4" ht="15.75">
      <c r="A43" s="40" t="s">
        <v>169</v>
      </c>
      <c r="B43" s="44">
        <v>0.955</v>
      </c>
      <c r="C43" s="44">
        <v>2.7</v>
      </c>
      <c r="D43" s="47">
        <v>3.82</v>
      </c>
    </row>
    <row r="44" spans="1:4" ht="15.75">
      <c r="A44" s="40" t="s">
        <v>170</v>
      </c>
      <c r="B44" s="44">
        <v>0.994</v>
      </c>
      <c r="C44" s="44">
        <v>7.4</v>
      </c>
      <c r="D44" s="47">
        <v>3.63</v>
      </c>
    </row>
    <row r="45" spans="1:4" ht="15.75">
      <c r="A45" s="40" t="s">
        <v>171</v>
      </c>
      <c r="B45" s="44">
        <v>0.9991</v>
      </c>
      <c r="C45" s="44">
        <v>3.3</v>
      </c>
      <c r="D45" s="47">
        <v>1.98</v>
      </c>
    </row>
    <row r="46" spans="1:4" ht="15.75">
      <c r="A46" s="40" t="s">
        <v>172</v>
      </c>
      <c r="B46" s="44">
        <v>0.9966</v>
      </c>
      <c r="C46" s="44">
        <v>2.6</v>
      </c>
      <c r="D46" s="47">
        <v>8.71</v>
      </c>
    </row>
    <row r="47" spans="1:4" ht="15.75">
      <c r="A47" s="40" t="s">
        <v>173</v>
      </c>
      <c r="B47" s="44">
        <v>0.9941</v>
      </c>
      <c r="C47" s="44">
        <v>5.7</v>
      </c>
      <c r="D47" s="47">
        <v>8.71</v>
      </c>
    </row>
    <row r="48" spans="1:4" ht="15.75">
      <c r="A48" s="40" t="s">
        <v>174</v>
      </c>
      <c r="B48" s="44">
        <v>0.996</v>
      </c>
      <c r="C48" s="44">
        <v>7.9</v>
      </c>
      <c r="D48" s="47">
        <v>6.48</v>
      </c>
    </row>
    <row r="49" spans="1:4" ht="15.75">
      <c r="A49" s="40" t="s">
        <v>175</v>
      </c>
      <c r="B49" s="44">
        <v>0.997</v>
      </c>
      <c r="C49" s="44">
        <v>1.6</v>
      </c>
      <c r="D49" s="47">
        <v>10.34</v>
      </c>
    </row>
    <row r="50" spans="1:4" ht="15.75">
      <c r="A50" s="40" t="s">
        <v>176</v>
      </c>
      <c r="B50" s="44">
        <v>0.992</v>
      </c>
      <c r="C50" s="44">
        <v>4.3</v>
      </c>
      <c r="D50" s="47">
        <v>6.94</v>
      </c>
    </row>
    <row r="51" spans="1:4" ht="15.75">
      <c r="A51" s="40" t="s">
        <v>177</v>
      </c>
      <c r="B51" s="44">
        <v>0.983</v>
      </c>
      <c r="C51" s="44">
        <v>2.7</v>
      </c>
      <c r="D51" s="47"/>
    </row>
    <row r="52" spans="1:4" ht="15.75">
      <c r="A52" s="45"/>
      <c r="B52" s="45"/>
      <c r="C52" s="45"/>
      <c r="D52" s="46"/>
    </row>
    <row r="60" ht="12.75"/>
    <row r="61" ht="12.75"/>
    <row r="62" ht="12.75"/>
  </sheetData>
  <sheetProtection/>
  <printOptions/>
  <pageMargins left="0.75" right="0.75" top="1" bottom="1" header="0.5" footer="0.5"/>
  <pageSetup orientation="portrait"/>
  <drawing r:id="rId1"/>
</worksheet>
</file>

<file path=xl/worksheets/sheet3.xml><?xml version="1.0" encoding="utf-8"?>
<worksheet xmlns="http://schemas.openxmlformats.org/spreadsheetml/2006/main" xmlns:r="http://schemas.openxmlformats.org/officeDocument/2006/relationships">
  <dimension ref="A1:AB31"/>
  <sheetViews>
    <sheetView zoomScalePageLayoutView="0" workbookViewId="0" topLeftCell="A1">
      <selection activeCell="A1" sqref="A1"/>
    </sheetView>
  </sheetViews>
  <sheetFormatPr defaultColWidth="11.421875" defaultRowHeight="12.75"/>
  <cols>
    <col min="1" max="1" width="22.8515625" style="3" customWidth="1"/>
    <col min="2" max="16384" width="10.8515625" style="3" customWidth="1"/>
  </cols>
  <sheetData>
    <row r="1" spans="1:2" ht="19.5">
      <c r="A1" s="61" t="s">
        <v>188</v>
      </c>
      <c r="B1" s="53"/>
    </row>
    <row r="2" spans="1:2" ht="18">
      <c r="A2" s="53"/>
      <c r="B2" s="53"/>
    </row>
    <row r="3" spans="1:2" ht="18">
      <c r="A3" s="53" t="s">
        <v>189</v>
      </c>
      <c r="B3" s="53"/>
    </row>
    <row r="4" spans="1:28" ht="12.75">
      <c r="A4" s="54"/>
      <c r="B4" s="55" t="s">
        <v>94</v>
      </c>
      <c r="C4" s="55" t="s">
        <v>95</v>
      </c>
      <c r="D4" s="55" t="s">
        <v>96</v>
      </c>
      <c r="E4" s="55" t="s">
        <v>97</v>
      </c>
      <c r="F4" s="55" t="s">
        <v>98</v>
      </c>
      <c r="G4" s="55" t="s">
        <v>99</v>
      </c>
      <c r="H4" s="55" t="s">
        <v>100</v>
      </c>
      <c r="I4" s="55" t="s">
        <v>101</v>
      </c>
      <c r="J4" s="55" t="s">
        <v>102</v>
      </c>
      <c r="K4" s="55" t="s">
        <v>103</v>
      </c>
      <c r="L4" s="55" t="s">
        <v>104</v>
      </c>
      <c r="M4" s="55" t="s">
        <v>105</v>
      </c>
      <c r="N4" s="55" t="s">
        <v>106</v>
      </c>
      <c r="O4" s="55" t="s">
        <v>107</v>
      </c>
      <c r="P4" s="55" t="s">
        <v>108</v>
      </c>
      <c r="Q4" s="55" t="s">
        <v>109</v>
      </c>
      <c r="R4" s="55" t="s">
        <v>110</v>
      </c>
      <c r="S4" s="55" t="s">
        <v>111</v>
      </c>
      <c r="T4" s="55" t="s">
        <v>112</v>
      </c>
      <c r="U4" s="55" t="s">
        <v>113</v>
      </c>
      <c r="V4" s="56" t="s">
        <v>114</v>
      </c>
      <c r="W4" s="56" t="s">
        <v>115</v>
      </c>
      <c r="X4" s="55" t="s">
        <v>116</v>
      </c>
      <c r="Y4" s="55" t="s">
        <v>117</v>
      </c>
      <c r="Z4" s="57" t="s">
        <v>118</v>
      </c>
      <c r="AA4" s="57" t="s">
        <v>119</v>
      </c>
      <c r="AB4" s="55" t="s">
        <v>120</v>
      </c>
    </row>
    <row r="5" spans="1:28" ht="12.75">
      <c r="A5" s="3" t="s">
        <v>183</v>
      </c>
      <c r="B5" s="58">
        <v>25.99531755393561</v>
      </c>
      <c r="C5" s="58">
        <v>54.05793202769707</v>
      </c>
      <c r="D5" s="58">
        <v>7.001949606481145</v>
      </c>
      <c r="E5" s="58">
        <v>29.33345432076462</v>
      </c>
      <c r="F5" s="58">
        <v>6.993836187005462</v>
      </c>
      <c r="G5" s="58">
        <v>2.129597784187728</v>
      </c>
      <c r="H5" s="58">
        <v>7.089412849814105</v>
      </c>
      <c r="I5" s="58">
        <v>1.1674638001845385</v>
      </c>
      <c r="J5" s="58">
        <v>7.131336070546242</v>
      </c>
      <c r="K5" s="58">
        <v>1.4397303194721203</v>
      </c>
      <c r="L5" s="58">
        <v>3.8201876792502754</v>
      </c>
      <c r="M5" s="58">
        <v>0.5444372347575774</v>
      </c>
      <c r="N5" s="58">
        <v>3.342831810567689</v>
      </c>
      <c r="O5" s="58">
        <v>0.5246693017168778</v>
      </c>
      <c r="P5" s="58">
        <v>684.0175848896941</v>
      </c>
      <c r="Q5" s="58">
        <v>6.135465538914247</v>
      </c>
      <c r="R5" s="58">
        <v>11.613220912413764</v>
      </c>
      <c r="S5" s="58">
        <v>36.35764856039537</v>
      </c>
      <c r="T5" s="58">
        <v>4.968308869361953</v>
      </c>
      <c r="U5" s="58">
        <v>0.7845840961120384</v>
      </c>
      <c r="V5" s="58">
        <v>1.6984062893102627</v>
      </c>
      <c r="W5" s="58">
        <v>8.915503909780261</v>
      </c>
      <c r="X5" s="58">
        <v>45.46017375502377</v>
      </c>
      <c r="Y5" s="58">
        <v>0.9688551306977444</v>
      </c>
      <c r="Z5" s="58">
        <v>340.60262016133765</v>
      </c>
      <c r="AA5" s="58">
        <v>32.81932774364962</v>
      </c>
      <c r="AB5" s="58">
        <v>185.51445163863082</v>
      </c>
    </row>
    <row r="6" spans="1:28" ht="12.75">
      <c r="A6" s="3" t="s">
        <v>184</v>
      </c>
      <c r="B6" s="58">
        <v>0.17060129225209153</v>
      </c>
      <c r="C6" s="58">
        <v>0.3262257382734523</v>
      </c>
      <c r="D6" s="58">
        <v>0.04043553732223543</v>
      </c>
      <c r="E6" s="58">
        <v>0.23207298839049761</v>
      </c>
      <c r="F6" s="58">
        <v>0.07120930301978454</v>
      </c>
      <c r="G6" s="58">
        <v>0.026137578564248906</v>
      </c>
      <c r="H6" s="58">
        <v>0.05354389941795928</v>
      </c>
      <c r="I6" s="58">
        <v>0.011382061771061299</v>
      </c>
      <c r="J6" s="58">
        <v>0.0672011446529764</v>
      </c>
      <c r="K6" s="58">
        <v>0.01185723588718645</v>
      </c>
      <c r="L6" s="58">
        <v>0.04549643412051602</v>
      </c>
      <c r="M6" s="58">
        <v>0.005546338605519533</v>
      </c>
      <c r="N6" s="58">
        <v>0.026341861737494872</v>
      </c>
      <c r="O6" s="58">
        <v>0.007604346929927485</v>
      </c>
      <c r="P6" s="58">
        <v>4.427022882595608</v>
      </c>
      <c r="Q6" s="58">
        <v>0.06156339369374698</v>
      </c>
      <c r="R6" s="58">
        <v>0.08168106629639159</v>
      </c>
      <c r="S6" s="58">
        <v>0.2209062483492768</v>
      </c>
      <c r="T6" s="58">
        <v>0.04483755800518216</v>
      </c>
      <c r="U6" s="58">
        <v>0.010980269964137432</v>
      </c>
      <c r="V6" s="58">
        <v>0.024121871709390934</v>
      </c>
      <c r="W6" s="58">
        <v>0.320740672200999</v>
      </c>
      <c r="X6" s="58">
        <v>0.4800948090761627</v>
      </c>
      <c r="Y6" s="58">
        <v>0.018503266094542562</v>
      </c>
      <c r="Z6" s="58">
        <v>2.096831591828736</v>
      </c>
      <c r="AA6" s="58">
        <v>0.2683626345678267</v>
      </c>
      <c r="AB6" s="58">
        <v>1.0490053402132864</v>
      </c>
    </row>
    <row r="7" spans="1:28" ht="12.75">
      <c r="A7" s="3" t="s">
        <v>185</v>
      </c>
      <c r="B7" s="36">
        <v>26.297390333526394</v>
      </c>
      <c r="C7" s="36">
        <v>54.44468336070238</v>
      </c>
      <c r="D7" s="36">
        <v>7.076141515304751</v>
      </c>
      <c r="E7" s="36">
        <v>29.749202049651622</v>
      </c>
      <c r="F7" s="36">
        <v>7.1481340744584605</v>
      </c>
      <c r="G7" s="36">
        <v>2.17155542137482</v>
      </c>
      <c r="H7" s="36">
        <v>7.160180083153394</v>
      </c>
      <c r="I7" s="36">
        <v>1.1867863242091299</v>
      </c>
      <c r="J7" s="36">
        <v>7.252825199839103</v>
      </c>
      <c r="K7" s="36">
        <v>1.4547294500666497</v>
      </c>
      <c r="L7" s="36">
        <v>3.898629759565753</v>
      </c>
      <c r="M7" s="36">
        <v>0.5543652385802491</v>
      </c>
      <c r="N7" s="36">
        <v>3.388160250415652</v>
      </c>
      <c r="O7" s="36">
        <v>0.5362673901259227</v>
      </c>
      <c r="P7" s="36">
        <v>690.0149716922878</v>
      </c>
      <c r="Q7" s="36">
        <v>6.272417193260804</v>
      </c>
      <c r="R7" s="36">
        <v>11.717452861816456</v>
      </c>
      <c r="S7" s="36">
        <v>36.715350865781865</v>
      </c>
      <c r="T7" s="36">
        <v>5.044802945964218</v>
      </c>
      <c r="U7" s="36">
        <v>0.8117906539585535</v>
      </c>
      <c r="V7" s="36">
        <v>1.7434578223926798</v>
      </c>
      <c r="W7" s="36">
        <v>9.801310062564749</v>
      </c>
      <c r="X7" s="36">
        <v>46.253376537089615</v>
      </c>
      <c r="Y7" s="36">
        <v>1.0005407699158835</v>
      </c>
      <c r="Z7" s="36">
        <v>345.1463873380584</v>
      </c>
      <c r="AA7" s="36">
        <v>33.36369497272638</v>
      </c>
      <c r="AB7" s="36">
        <v>187.33113456539766</v>
      </c>
    </row>
    <row r="8" spans="1:28" ht="13.5" thickBot="1">
      <c r="A8" s="59" t="s">
        <v>186</v>
      </c>
      <c r="B8" s="60">
        <v>25.59008383302734</v>
      </c>
      <c r="C8" s="60">
        <v>53.18221943189403</v>
      </c>
      <c r="D8" s="60">
        <v>6.917443274626068</v>
      </c>
      <c r="E8" s="60">
        <v>28.78106504729374</v>
      </c>
      <c r="F8" s="60">
        <v>6.880308106175028</v>
      </c>
      <c r="G8" s="60">
        <v>2.081348304635329</v>
      </c>
      <c r="H8" s="60">
        <v>6.985517368789944</v>
      </c>
      <c r="I8" s="60">
        <v>1.141637862496637</v>
      </c>
      <c r="J8" s="60">
        <v>7.009833913394766</v>
      </c>
      <c r="K8" s="60">
        <v>1.420747924707455</v>
      </c>
      <c r="L8" s="60">
        <v>3.765569199260029</v>
      </c>
      <c r="M8" s="60">
        <v>0.5369299711734897</v>
      </c>
      <c r="N8" s="60">
        <v>3.2971406465451882</v>
      </c>
      <c r="O8" s="60">
        <v>0.5041583633730417</v>
      </c>
      <c r="P8" s="60">
        <v>674.1006695767542</v>
      </c>
      <c r="Q8" s="60">
        <v>6.030735318406961</v>
      </c>
      <c r="R8" s="60">
        <v>11.440908817735467</v>
      </c>
      <c r="S8" s="60">
        <v>35.853093142604244</v>
      </c>
      <c r="T8" s="60">
        <v>4.8871197967574</v>
      </c>
      <c r="U8" s="60">
        <v>0.7705082377695944</v>
      </c>
      <c r="V8" s="60">
        <v>1.662144253405757</v>
      </c>
      <c r="W8" s="60">
        <v>8.686767330942327</v>
      </c>
      <c r="X8" s="60">
        <v>44.64194554778804</v>
      </c>
      <c r="Y8" s="60">
        <v>0.9421299896947359</v>
      </c>
      <c r="Z8" s="60">
        <v>337.0997754512928</v>
      </c>
      <c r="AA8" s="60">
        <v>32.283355756611584</v>
      </c>
      <c r="AB8" s="60">
        <v>183.80560914765445</v>
      </c>
    </row>
    <row r="9" spans="1:28" ht="12.75">
      <c r="A9" s="3" t="s">
        <v>191</v>
      </c>
      <c r="B9" s="58">
        <v>0.6562770079577774</v>
      </c>
      <c r="C9" s="58">
        <v>0.6034743210419289</v>
      </c>
      <c r="D9" s="58">
        <v>0.5774896935106115</v>
      </c>
      <c r="E9" s="58">
        <v>0.7911546517936598</v>
      </c>
      <c r="F9" s="58">
        <v>1.0181723036649233</v>
      </c>
      <c r="G9" s="58">
        <v>1.2273481292251773</v>
      </c>
      <c r="H9" s="58">
        <v>0.7552656412069906</v>
      </c>
      <c r="I9" s="58">
        <v>0.974939160363016</v>
      </c>
      <c r="J9" s="58">
        <v>0.9423359660545203</v>
      </c>
      <c r="K9" s="58">
        <v>0.8235733961297645</v>
      </c>
      <c r="L9" s="58">
        <v>1.1909476167266433</v>
      </c>
      <c r="M9" s="58">
        <v>1.0187287443683313</v>
      </c>
      <c r="N9" s="58">
        <v>0.7880103825212021</v>
      </c>
      <c r="O9" s="58">
        <v>1.4493599882904806</v>
      </c>
      <c r="P9" s="58">
        <v>0.6472089285993309</v>
      </c>
      <c r="Q9" s="58">
        <v>1.0034021591887459</v>
      </c>
      <c r="R9" s="58">
        <v>0.7033454965889776</v>
      </c>
      <c r="S9" s="58">
        <v>0.6075922318857316</v>
      </c>
      <c r="T9" s="58">
        <v>0.9024712268128442</v>
      </c>
      <c r="U9" s="58">
        <v>1.3995019805460667</v>
      </c>
      <c r="V9" s="58">
        <v>1.420265095649583</v>
      </c>
      <c r="W9" s="58">
        <v>3.5975607822811693</v>
      </c>
      <c r="X9" s="58">
        <v>1.0560778136557558</v>
      </c>
      <c r="Y9" s="58">
        <v>1.9098073084690161</v>
      </c>
      <c r="Z9" s="58">
        <v>0.6156240344937755</v>
      </c>
      <c r="AA9" s="58">
        <v>0.8176969274446931</v>
      </c>
      <c r="AB9" s="58">
        <v>0.5654574783514308</v>
      </c>
    </row>
    <row r="12" spans="1:2" ht="18">
      <c r="A12" s="53" t="s">
        <v>190</v>
      </c>
      <c r="B12" s="53"/>
    </row>
    <row r="13" spans="1:28" ht="12.75">
      <c r="A13" s="54"/>
      <c r="B13" s="55" t="s">
        <v>94</v>
      </c>
      <c r="C13" s="55" t="s">
        <v>95</v>
      </c>
      <c r="D13" s="55" t="s">
        <v>96</v>
      </c>
      <c r="E13" s="55" t="s">
        <v>97</v>
      </c>
      <c r="F13" s="55" t="s">
        <v>98</v>
      </c>
      <c r="G13" s="55" t="s">
        <v>99</v>
      </c>
      <c r="H13" s="55" t="s">
        <v>100</v>
      </c>
      <c r="I13" s="55" t="s">
        <v>101</v>
      </c>
      <c r="J13" s="55" t="s">
        <v>102</v>
      </c>
      <c r="K13" s="55" t="s">
        <v>103</v>
      </c>
      <c r="L13" s="55" t="s">
        <v>104</v>
      </c>
      <c r="M13" s="55" t="s">
        <v>105</v>
      </c>
      <c r="N13" s="55" t="s">
        <v>106</v>
      </c>
      <c r="O13" s="55" t="s">
        <v>107</v>
      </c>
      <c r="P13" s="55" t="s">
        <v>108</v>
      </c>
      <c r="Q13" s="55" t="s">
        <v>109</v>
      </c>
      <c r="R13" s="55" t="s">
        <v>110</v>
      </c>
      <c r="S13" s="55" t="s">
        <v>111</v>
      </c>
      <c r="T13" s="55" t="s">
        <v>112</v>
      </c>
      <c r="U13" s="55" t="s">
        <v>113</v>
      </c>
      <c r="V13" s="56" t="s">
        <v>114</v>
      </c>
      <c r="W13" s="56" t="s">
        <v>115</v>
      </c>
      <c r="X13" s="55" t="s">
        <v>116</v>
      </c>
      <c r="Y13" s="55" t="s">
        <v>117</v>
      </c>
      <c r="Z13" s="57" t="s">
        <v>118</v>
      </c>
      <c r="AA13" s="57" t="s">
        <v>119</v>
      </c>
      <c r="AB13" s="55" t="s">
        <v>120</v>
      </c>
    </row>
    <row r="14" spans="1:28" ht="12.75">
      <c r="A14" s="3" t="s">
        <v>187</v>
      </c>
      <c r="B14" s="36">
        <v>3.908679471212412</v>
      </c>
      <c r="C14" s="36">
        <v>10.10506474183689</v>
      </c>
      <c r="D14" s="36">
        <v>1.6674113003202367</v>
      </c>
      <c r="E14" s="36">
        <v>8.597592702074868</v>
      </c>
      <c r="F14" s="36">
        <v>2.921954931236376</v>
      </c>
      <c r="G14" s="36">
        <v>1.1469715833079683</v>
      </c>
      <c r="H14" s="36">
        <v>3.925495834550236</v>
      </c>
      <c r="I14" s="36">
        <v>0.736532949377589</v>
      </c>
      <c r="J14" s="36">
        <v>4.9450450160458965</v>
      </c>
      <c r="K14" s="36">
        <v>1.0821403642384888</v>
      </c>
      <c r="L14" s="36">
        <v>3.068112957859858</v>
      </c>
      <c r="M14" s="36">
        <v>0.4506904497423838</v>
      </c>
      <c r="N14" s="36">
        <v>2.843506614212037</v>
      </c>
      <c r="O14" s="36">
        <v>0.4577971913388336</v>
      </c>
      <c r="P14" s="36">
        <v>71.02050663099254</v>
      </c>
      <c r="Q14" s="36">
        <v>0.43768127980007004</v>
      </c>
      <c r="R14" s="36">
        <v>2.3780940568764746</v>
      </c>
      <c r="S14" s="36">
        <v>27.3004569277041</v>
      </c>
      <c r="T14" s="36">
        <v>1.8418346894400186</v>
      </c>
      <c r="U14" s="36">
        <v>0.1533420068823977</v>
      </c>
      <c r="V14" s="36">
        <v>0.14170233855091802</v>
      </c>
      <c r="W14" s="36">
        <v>0.821748962557824</v>
      </c>
      <c r="X14" s="36">
        <v>3.5190997769664336</v>
      </c>
      <c r="Y14" s="36">
        <v>0.10292384944878825</v>
      </c>
      <c r="Z14" s="36">
        <v>213.51493159271135</v>
      </c>
      <c r="AA14" s="36">
        <v>41.968716598105736</v>
      </c>
      <c r="AB14" s="36">
        <v>62.830308461779</v>
      </c>
    </row>
    <row r="15" spans="1:28" ht="12.75">
      <c r="A15" s="3" t="s">
        <v>184</v>
      </c>
      <c r="B15" s="36">
        <v>0.03642508781218417</v>
      </c>
      <c r="C15" s="36">
        <v>0.13890110126628347</v>
      </c>
      <c r="D15" s="36">
        <v>0.010394055544175976</v>
      </c>
      <c r="E15" s="36">
        <v>0.06489773033125593</v>
      </c>
      <c r="F15" s="36">
        <v>0.04720302632427267</v>
      </c>
      <c r="G15" s="36">
        <v>0.011488913975546272</v>
      </c>
      <c r="H15" s="36">
        <v>0.036612631903780994</v>
      </c>
      <c r="I15" s="36">
        <v>0.007979259759028016</v>
      </c>
      <c r="J15" s="36">
        <v>0.04413701134302482</v>
      </c>
      <c r="K15" s="36">
        <v>0.009509659001146793</v>
      </c>
      <c r="L15" s="36">
        <v>0.03311782825312267</v>
      </c>
      <c r="M15" s="36">
        <v>0.0052188157212307695</v>
      </c>
      <c r="N15" s="36">
        <v>0.02590735213448568</v>
      </c>
      <c r="O15" s="36">
        <v>0.007163937338471724</v>
      </c>
      <c r="P15" s="36">
        <v>1.2157301634617006</v>
      </c>
      <c r="Q15" s="36">
        <v>0.007725486102996461</v>
      </c>
      <c r="R15" s="36">
        <v>0.023490188459588675</v>
      </c>
      <c r="S15" s="36">
        <v>0.23002765678052822</v>
      </c>
      <c r="T15" s="36">
        <v>0.01816823829827377</v>
      </c>
      <c r="U15" s="36">
        <v>0.0029065680946700175</v>
      </c>
      <c r="V15" s="36">
        <v>0.0033985782761966335</v>
      </c>
      <c r="W15" s="36">
        <v>0.017962759186767385</v>
      </c>
      <c r="X15" s="36">
        <v>0.08814007794268477</v>
      </c>
      <c r="Y15" s="36">
        <v>0.005914879304800877</v>
      </c>
      <c r="Z15" s="36">
        <v>3.3389932756112013</v>
      </c>
      <c r="AA15" s="36">
        <v>0.5617467581577417</v>
      </c>
      <c r="AB15" s="36">
        <v>0.4895471992452729</v>
      </c>
    </row>
    <row r="16" spans="1:28" ht="12.75">
      <c r="A16" s="3" t="s">
        <v>185</v>
      </c>
      <c r="B16" s="36">
        <v>3.987209471839647</v>
      </c>
      <c r="C16" s="36">
        <v>10.27191052257514</v>
      </c>
      <c r="D16" s="36">
        <v>1.688029368320142</v>
      </c>
      <c r="E16" s="36">
        <v>8.737565226815793</v>
      </c>
      <c r="F16" s="36">
        <v>2.9891263378121917</v>
      </c>
      <c r="G16" s="36">
        <v>1.1598497305442752</v>
      </c>
      <c r="H16" s="36">
        <v>3.9774406548330226</v>
      </c>
      <c r="I16" s="36">
        <v>0.754971104253254</v>
      </c>
      <c r="J16" s="36">
        <v>5.022358720491587</v>
      </c>
      <c r="K16" s="36">
        <v>1.0942204320466935</v>
      </c>
      <c r="L16" s="36">
        <v>3.122988012589719</v>
      </c>
      <c r="M16" s="36">
        <v>0.46118310904186394</v>
      </c>
      <c r="N16" s="36">
        <v>2.8830711604244335</v>
      </c>
      <c r="O16" s="36">
        <v>0.47300780961486066</v>
      </c>
      <c r="P16" s="36">
        <v>73.55838227814654</v>
      </c>
      <c r="Q16" s="36">
        <v>0.4491504818195022</v>
      </c>
      <c r="R16" s="36">
        <v>2.4220438093766754</v>
      </c>
      <c r="S16" s="36">
        <v>27.49014769440343</v>
      </c>
      <c r="T16" s="36">
        <v>1.8663950485736844</v>
      </c>
      <c r="U16" s="36">
        <v>0.15950620219682435</v>
      </c>
      <c r="V16" s="36">
        <v>0.14787080929930033</v>
      </c>
      <c r="W16" s="36">
        <v>0.8412754044100541</v>
      </c>
      <c r="X16" s="36">
        <v>3.7221394360118922</v>
      </c>
      <c r="Y16" s="36">
        <v>0.11263123935289168</v>
      </c>
      <c r="Z16" s="36">
        <v>216.6490636363365</v>
      </c>
      <c r="AA16" s="36">
        <v>43.24910581135126</v>
      </c>
      <c r="AB16" s="36">
        <v>63.93659350781877</v>
      </c>
    </row>
    <row r="17" spans="1:28" ht="13.5" thickBot="1">
      <c r="A17" s="59" t="s">
        <v>186</v>
      </c>
      <c r="B17" s="60">
        <v>3.863959622262146</v>
      </c>
      <c r="C17" s="60">
        <v>9.710391735916378</v>
      </c>
      <c r="D17" s="60">
        <v>1.653318657334694</v>
      </c>
      <c r="E17" s="60">
        <v>8.52039575872374</v>
      </c>
      <c r="F17" s="60">
        <v>2.8713559639778405</v>
      </c>
      <c r="G17" s="60">
        <v>1.1244627996236998</v>
      </c>
      <c r="H17" s="60">
        <v>3.8671293540753253</v>
      </c>
      <c r="I17" s="60">
        <v>0.7246960429163091</v>
      </c>
      <c r="J17" s="60">
        <v>4.877019905443549</v>
      </c>
      <c r="K17" s="60">
        <v>1.0667784652173624</v>
      </c>
      <c r="L17" s="60">
        <v>3.007254778283904</v>
      </c>
      <c r="M17" s="60">
        <v>0.44108840130276894</v>
      </c>
      <c r="N17" s="60">
        <v>2.7907704382089364</v>
      </c>
      <c r="O17" s="60">
        <v>0.4495203858711215</v>
      </c>
      <c r="P17" s="60">
        <v>69.63579972297521</v>
      </c>
      <c r="Q17" s="60">
        <v>0.4274385491067035</v>
      </c>
      <c r="R17" s="60">
        <v>2.3369079775717836</v>
      </c>
      <c r="S17" s="60">
        <v>26.74526461302041</v>
      </c>
      <c r="T17" s="60">
        <v>1.8144042468469717</v>
      </c>
      <c r="U17" s="60">
        <v>0.1488084014860506</v>
      </c>
      <c r="V17" s="60">
        <v>0.13698465108539332</v>
      </c>
      <c r="W17" s="60">
        <v>0.7888323227945265</v>
      </c>
      <c r="X17" s="60">
        <v>3.419789332386244</v>
      </c>
      <c r="Y17" s="60">
        <v>0.09548216751518049</v>
      </c>
      <c r="Z17" s="60">
        <v>206.23025035433304</v>
      </c>
      <c r="AA17" s="60">
        <v>41.299341297669386</v>
      </c>
      <c r="AB17" s="60">
        <v>62.29176649844333</v>
      </c>
    </row>
    <row r="18" spans="1:28" ht="12.75">
      <c r="A18" s="3" t="s">
        <v>191</v>
      </c>
      <c r="B18" s="36">
        <v>0.9319026561388947</v>
      </c>
      <c r="C18" s="36">
        <v>1.374569137505933</v>
      </c>
      <c r="D18" s="36">
        <v>0.6233648255940051</v>
      </c>
      <c r="E18" s="36">
        <v>0.7548360637692697</v>
      </c>
      <c r="F18" s="36">
        <v>1.615460451482717</v>
      </c>
      <c r="G18" s="36">
        <v>1.001673811517738</v>
      </c>
      <c r="H18" s="36">
        <v>0.932688084433438</v>
      </c>
      <c r="I18" s="36">
        <v>1.0833540801902932</v>
      </c>
      <c r="J18" s="36">
        <v>0.8925502437249233</v>
      </c>
      <c r="K18" s="36">
        <v>0.8787823941710944</v>
      </c>
      <c r="L18" s="36">
        <v>1.079420109624119</v>
      </c>
      <c r="M18" s="36">
        <v>1.1579601307757603</v>
      </c>
      <c r="N18" s="36">
        <v>0.9111057454552417</v>
      </c>
      <c r="O18" s="36">
        <v>1.564871404632409</v>
      </c>
      <c r="P18" s="36">
        <v>1.7118015924307273</v>
      </c>
      <c r="Q18" s="36">
        <v>1.765094021504738</v>
      </c>
      <c r="R18" s="36">
        <v>0.9877737338296046</v>
      </c>
      <c r="S18" s="36">
        <v>0.8425780469157627</v>
      </c>
      <c r="T18" s="36">
        <v>0.9864206816409534</v>
      </c>
      <c r="U18" s="36">
        <v>1.8954806668854585</v>
      </c>
      <c r="V18" s="36">
        <v>2.3983925113384204</v>
      </c>
      <c r="W18" s="36">
        <v>2.1859180851114735</v>
      </c>
      <c r="X18" s="36">
        <v>2.504620031508856</v>
      </c>
      <c r="Y18" s="36">
        <v>5.7468500609705035</v>
      </c>
      <c r="Z18" s="36">
        <v>1.5638219073036401</v>
      </c>
      <c r="AA18" s="36">
        <v>1.3384892455422288</v>
      </c>
      <c r="AB18" s="36">
        <v>0.7791577205817393</v>
      </c>
    </row>
    <row r="24" ht="19.5">
      <c r="A24" s="61" t="s">
        <v>195</v>
      </c>
    </row>
    <row r="25" spans="1:28" ht="12.75">
      <c r="A25" s="49" t="s">
        <v>192</v>
      </c>
      <c r="B25" s="50" t="s">
        <v>94</v>
      </c>
      <c r="C25" s="50" t="s">
        <v>95</v>
      </c>
      <c r="D25" s="50" t="s">
        <v>96</v>
      </c>
      <c r="E25" s="50" t="s">
        <v>97</v>
      </c>
      <c r="F25" s="50" t="s">
        <v>98</v>
      </c>
      <c r="G25" s="50" t="s">
        <v>99</v>
      </c>
      <c r="H25" s="50" t="s">
        <v>100</v>
      </c>
      <c r="I25" s="50" t="s">
        <v>101</v>
      </c>
      <c r="J25" s="50" t="s">
        <v>102</v>
      </c>
      <c r="K25" s="50" t="s">
        <v>103</v>
      </c>
      <c r="L25" s="50" t="s">
        <v>104</v>
      </c>
      <c r="M25" s="50" t="s">
        <v>105</v>
      </c>
      <c r="N25" s="50" t="s">
        <v>106</v>
      </c>
      <c r="O25" s="50" t="s">
        <v>107</v>
      </c>
      <c r="P25" s="50" t="s">
        <v>108</v>
      </c>
      <c r="Q25" s="50" t="s">
        <v>109</v>
      </c>
      <c r="R25" s="50" t="s">
        <v>110</v>
      </c>
      <c r="S25" s="50" t="s">
        <v>111</v>
      </c>
      <c r="T25" s="50" t="s">
        <v>112</v>
      </c>
      <c r="U25" s="50" t="s">
        <v>113</v>
      </c>
      <c r="V25" s="51" t="s">
        <v>114</v>
      </c>
      <c r="W25" s="51" t="s">
        <v>115</v>
      </c>
      <c r="X25" s="50" t="s">
        <v>116</v>
      </c>
      <c r="Y25" s="50" t="s">
        <v>117</v>
      </c>
      <c r="Z25" s="52" t="s">
        <v>118</v>
      </c>
      <c r="AB25" s="52" t="s">
        <v>120</v>
      </c>
    </row>
    <row r="26" spans="1:28" ht="12.75">
      <c r="A26" s="48" t="s">
        <v>196</v>
      </c>
      <c r="B26" s="62">
        <v>0.007</v>
      </c>
      <c r="C26" s="62">
        <v>0.012</v>
      </c>
      <c r="D26" s="62">
        <v>0.009</v>
      </c>
      <c r="E26" s="62">
        <v>0.045</v>
      </c>
      <c r="F26" s="62">
        <v>0.014</v>
      </c>
      <c r="G26" s="62">
        <v>0.01</v>
      </c>
      <c r="H26" s="62">
        <v>0.026</v>
      </c>
      <c r="I26" s="62">
        <v>0.007</v>
      </c>
      <c r="J26" s="62">
        <v>0.024</v>
      </c>
      <c r="K26" s="62">
        <v>0.006</v>
      </c>
      <c r="L26" s="62">
        <v>0.021</v>
      </c>
      <c r="M26" s="62">
        <v>0.006</v>
      </c>
      <c r="N26" s="62">
        <v>0.023</v>
      </c>
      <c r="O26" s="62">
        <v>0.007</v>
      </c>
      <c r="P26" s="62">
        <v>0.258</v>
      </c>
      <c r="Q26" s="62">
        <v>0.009</v>
      </c>
      <c r="R26" s="62">
        <v>0.018</v>
      </c>
      <c r="S26" s="62">
        <v>0.015</v>
      </c>
      <c r="T26" s="62">
        <v>0.032</v>
      </c>
      <c r="U26" s="62">
        <v>0.014</v>
      </c>
      <c r="V26" s="62">
        <v>0.014</v>
      </c>
      <c r="W26" s="62">
        <v>0.204</v>
      </c>
      <c r="X26" s="62">
        <v>0.057</v>
      </c>
      <c r="Y26" s="62">
        <v>0.014</v>
      </c>
      <c r="Z26" s="62">
        <v>0.115</v>
      </c>
      <c r="AB26" s="62">
        <v>0.059</v>
      </c>
    </row>
    <row r="27" spans="1:14" ht="13.5">
      <c r="A27" s="63"/>
      <c r="B27" s="63"/>
      <c r="C27" s="63"/>
      <c r="D27" s="63"/>
      <c r="E27" s="63"/>
      <c r="F27" s="63"/>
      <c r="G27" s="63"/>
      <c r="H27" s="63"/>
      <c r="I27" s="63"/>
      <c r="J27" s="63"/>
      <c r="K27" s="63"/>
      <c r="L27" s="63"/>
      <c r="M27" s="63"/>
      <c r="N27" s="63"/>
    </row>
    <row r="28" spans="1:14" ht="13.5">
      <c r="A28" s="63"/>
      <c r="B28" s="63"/>
      <c r="C28" s="63"/>
      <c r="D28" s="63"/>
      <c r="E28" s="63"/>
      <c r="F28" s="63"/>
      <c r="G28" s="63"/>
      <c r="H28" s="63"/>
      <c r="I28" s="63"/>
      <c r="J28" s="63"/>
      <c r="K28" s="63"/>
      <c r="L28" s="63"/>
      <c r="M28" s="63"/>
      <c r="N28" s="63"/>
    </row>
    <row r="29" spans="1:14" ht="13.5">
      <c r="A29" s="63" t="s">
        <v>193</v>
      </c>
      <c r="B29" s="63"/>
      <c r="C29" s="63"/>
      <c r="D29" s="63"/>
      <c r="E29" s="63"/>
      <c r="F29" s="63"/>
      <c r="G29" s="63"/>
      <c r="H29" s="63"/>
      <c r="I29" s="63"/>
      <c r="J29" s="63"/>
      <c r="K29" s="63"/>
      <c r="L29" s="63"/>
      <c r="M29" s="63"/>
      <c r="N29" s="63"/>
    </row>
    <row r="30" spans="1:14" ht="13.5">
      <c r="A30" s="63" t="s">
        <v>194</v>
      </c>
      <c r="B30" s="63"/>
      <c r="C30" s="63"/>
      <c r="D30" s="63"/>
      <c r="E30" s="63"/>
      <c r="F30" s="63"/>
      <c r="G30" s="63"/>
      <c r="H30" s="63"/>
      <c r="I30" s="63"/>
      <c r="J30" s="63"/>
      <c r="K30" s="63"/>
      <c r="L30" s="63"/>
      <c r="M30" s="63"/>
      <c r="N30" s="63"/>
    </row>
    <row r="31" spans="1:14" ht="13.5">
      <c r="A31" s="63"/>
      <c r="B31" s="63"/>
      <c r="C31" s="63"/>
      <c r="D31" s="63"/>
      <c r="E31" s="63"/>
      <c r="F31" s="63"/>
      <c r="G31" s="63"/>
      <c r="H31" s="63"/>
      <c r="I31" s="63"/>
      <c r="J31" s="63"/>
      <c r="K31" s="63"/>
      <c r="L31" s="63"/>
      <c r="M31" s="63"/>
      <c r="N31" s="63"/>
    </row>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WSU GeoAnalytical Lab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Rick Conrey</dc:creator>
  <cp:keywords/>
  <dc:description/>
  <cp:lastModifiedBy>Microsoft Office User</cp:lastModifiedBy>
  <dcterms:created xsi:type="dcterms:W3CDTF">2015-01-21T00:03:08Z</dcterms:created>
  <dcterms:modified xsi:type="dcterms:W3CDTF">2018-01-08T22:59:35Z</dcterms:modified>
  <cp:category/>
  <cp:version/>
  <cp:contentType/>
  <cp:contentStatus/>
</cp:coreProperties>
</file>