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el/Desktop/SUBMISSIONGRL_JUNE/"/>
    </mc:Choice>
  </mc:AlternateContent>
  <bookViews>
    <workbookView xWindow="1500" yWindow="1180" windowWidth="24100" windowHeight="14820" tabRatio="500"/>
  </bookViews>
  <sheets>
    <sheet name="S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" l="1"/>
  <c r="C6" i="1"/>
  <c r="D6" i="1"/>
  <c r="E6" i="1"/>
  <c r="L6" i="1"/>
  <c r="M6" i="1"/>
  <c r="N6" i="1"/>
  <c r="O6" i="1"/>
  <c r="Q6" i="1"/>
  <c r="C7" i="1"/>
  <c r="D7" i="1"/>
  <c r="E7" i="1"/>
  <c r="L7" i="1"/>
  <c r="M7" i="1"/>
  <c r="N7" i="1"/>
  <c r="O7" i="1"/>
  <c r="Q7" i="1"/>
  <c r="C8" i="1"/>
  <c r="D8" i="1"/>
  <c r="E8" i="1"/>
  <c r="L8" i="1"/>
  <c r="M8" i="1"/>
  <c r="N8" i="1"/>
  <c r="O8" i="1"/>
  <c r="Q8" i="1"/>
  <c r="C9" i="1"/>
  <c r="D9" i="1"/>
  <c r="E9" i="1"/>
  <c r="L9" i="1"/>
  <c r="M9" i="1"/>
  <c r="N9" i="1"/>
  <c r="O9" i="1"/>
  <c r="Q9" i="1"/>
  <c r="C10" i="1"/>
  <c r="D10" i="1"/>
  <c r="E10" i="1"/>
  <c r="L10" i="1"/>
  <c r="M10" i="1"/>
  <c r="N10" i="1"/>
  <c r="O10" i="1"/>
  <c r="Q10" i="1"/>
  <c r="C11" i="1"/>
  <c r="D11" i="1"/>
  <c r="E11" i="1"/>
  <c r="L11" i="1"/>
  <c r="M11" i="1"/>
  <c r="N11" i="1"/>
  <c r="O11" i="1"/>
  <c r="Q11" i="1"/>
  <c r="C12" i="1"/>
  <c r="D12" i="1"/>
  <c r="E12" i="1"/>
  <c r="L12" i="1"/>
  <c r="M12" i="1"/>
  <c r="N12" i="1"/>
  <c r="O12" i="1"/>
  <c r="Q12" i="1"/>
  <c r="C13" i="1"/>
  <c r="D13" i="1"/>
  <c r="E13" i="1"/>
  <c r="L13" i="1"/>
  <c r="M13" i="1"/>
  <c r="N13" i="1"/>
  <c r="O13" i="1"/>
  <c r="Q13" i="1"/>
  <c r="C14" i="1"/>
  <c r="D14" i="1"/>
  <c r="E14" i="1"/>
  <c r="L14" i="1"/>
  <c r="M14" i="1"/>
  <c r="N14" i="1"/>
  <c r="O14" i="1"/>
  <c r="Q14" i="1"/>
  <c r="C15" i="1"/>
  <c r="D15" i="1"/>
  <c r="E15" i="1"/>
  <c r="L15" i="1"/>
  <c r="M15" i="1"/>
  <c r="N15" i="1"/>
  <c r="O15" i="1"/>
  <c r="Q15" i="1"/>
  <c r="C16" i="1"/>
  <c r="D16" i="1"/>
  <c r="E16" i="1"/>
  <c r="L16" i="1"/>
  <c r="M16" i="1"/>
  <c r="N16" i="1"/>
  <c r="O16" i="1"/>
  <c r="Q16" i="1"/>
  <c r="C17" i="1"/>
  <c r="D17" i="1"/>
  <c r="E17" i="1"/>
  <c r="L17" i="1"/>
  <c r="M17" i="1"/>
  <c r="N17" i="1"/>
  <c r="O17" i="1"/>
  <c r="Q17" i="1"/>
  <c r="C18" i="1"/>
  <c r="D18" i="1"/>
  <c r="E18" i="1"/>
  <c r="L18" i="1"/>
  <c r="M18" i="1"/>
  <c r="N18" i="1"/>
  <c r="O18" i="1"/>
  <c r="Q18" i="1"/>
  <c r="C19" i="1"/>
  <c r="D19" i="1"/>
  <c r="E19" i="1"/>
  <c r="L19" i="1"/>
  <c r="M19" i="1"/>
  <c r="N19" i="1"/>
  <c r="O19" i="1"/>
  <c r="Q19" i="1"/>
  <c r="R20" i="1"/>
  <c r="C21" i="1"/>
  <c r="D21" i="1"/>
  <c r="E21" i="1"/>
  <c r="L21" i="1"/>
  <c r="M21" i="1"/>
  <c r="N21" i="1"/>
  <c r="O21" i="1"/>
  <c r="Q21" i="1"/>
  <c r="C22" i="1"/>
  <c r="D22" i="1"/>
  <c r="E22" i="1"/>
  <c r="L22" i="1"/>
  <c r="M22" i="1"/>
  <c r="N22" i="1"/>
  <c r="O22" i="1"/>
  <c r="Q22" i="1"/>
  <c r="C23" i="1"/>
  <c r="D23" i="1"/>
  <c r="E23" i="1"/>
  <c r="L23" i="1"/>
  <c r="M23" i="1"/>
  <c r="N23" i="1"/>
  <c r="O23" i="1"/>
  <c r="Q23" i="1"/>
  <c r="C24" i="1"/>
  <c r="D24" i="1"/>
  <c r="E24" i="1"/>
  <c r="L24" i="1"/>
  <c r="M24" i="1"/>
  <c r="N24" i="1"/>
  <c r="O24" i="1"/>
  <c r="Q24" i="1"/>
  <c r="C25" i="1"/>
  <c r="D25" i="1"/>
  <c r="E25" i="1"/>
  <c r="L25" i="1"/>
  <c r="M25" i="1"/>
  <c r="N25" i="1"/>
  <c r="O25" i="1"/>
  <c r="Q25" i="1"/>
  <c r="C26" i="1"/>
  <c r="D26" i="1"/>
  <c r="E26" i="1"/>
  <c r="L26" i="1"/>
  <c r="M26" i="1"/>
  <c r="N26" i="1"/>
  <c r="O26" i="1"/>
  <c r="Q26" i="1"/>
  <c r="C30" i="1"/>
  <c r="D30" i="1"/>
  <c r="E30" i="1"/>
  <c r="L30" i="1"/>
  <c r="M30" i="1"/>
  <c r="N30" i="1"/>
  <c r="O30" i="1"/>
  <c r="Q30" i="1"/>
  <c r="C31" i="1"/>
  <c r="D31" i="1"/>
  <c r="E31" i="1"/>
  <c r="K31" i="1"/>
  <c r="L31" i="1"/>
  <c r="M31" i="1"/>
  <c r="N31" i="1"/>
  <c r="O31" i="1"/>
  <c r="Q31" i="1"/>
  <c r="C32" i="1"/>
  <c r="D32" i="1"/>
  <c r="E32" i="1"/>
  <c r="L32" i="1"/>
  <c r="M32" i="1"/>
  <c r="N32" i="1"/>
  <c r="O32" i="1"/>
  <c r="Q32" i="1"/>
  <c r="C34" i="1"/>
  <c r="D34" i="1"/>
  <c r="E34" i="1"/>
  <c r="K34" i="1"/>
  <c r="L34" i="1"/>
  <c r="M34" i="1"/>
  <c r="N34" i="1"/>
  <c r="O34" i="1"/>
  <c r="Q34" i="1"/>
  <c r="C35" i="1"/>
  <c r="D35" i="1"/>
  <c r="E35" i="1"/>
  <c r="K35" i="1"/>
  <c r="L35" i="1"/>
  <c r="M35" i="1"/>
  <c r="N35" i="1"/>
  <c r="O35" i="1"/>
  <c r="Q35" i="1"/>
  <c r="C36" i="1"/>
  <c r="D36" i="1"/>
  <c r="E36" i="1"/>
  <c r="K36" i="1"/>
  <c r="L36" i="1"/>
  <c r="M36" i="1"/>
  <c r="N36" i="1"/>
  <c r="O36" i="1"/>
  <c r="Q36" i="1"/>
  <c r="R37" i="1"/>
  <c r="L38" i="1"/>
  <c r="M38" i="1"/>
  <c r="N38" i="1"/>
  <c r="O38" i="1"/>
  <c r="Q38" i="1"/>
  <c r="L39" i="1"/>
  <c r="M39" i="1"/>
  <c r="N39" i="1"/>
  <c r="O39" i="1"/>
  <c r="Q39" i="1"/>
  <c r="L40" i="1"/>
  <c r="M40" i="1"/>
  <c r="N40" i="1"/>
  <c r="O40" i="1"/>
  <c r="Q40" i="1"/>
  <c r="L41" i="1"/>
  <c r="M41" i="1"/>
  <c r="N41" i="1"/>
  <c r="O41" i="1"/>
  <c r="Q41" i="1"/>
  <c r="L42" i="1"/>
  <c r="M42" i="1"/>
  <c r="N42" i="1"/>
  <c r="O42" i="1"/>
  <c r="Q42" i="1"/>
  <c r="L43" i="1"/>
  <c r="M43" i="1"/>
  <c r="N43" i="1"/>
  <c r="O43" i="1"/>
  <c r="Q43" i="1"/>
  <c r="L44" i="1"/>
  <c r="M44" i="1"/>
  <c r="N44" i="1"/>
  <c r="O44" i="1"/>
  <c r="Q44" i="1"/>
</calcChain>
</file>

<file path=xl/sharedStrings.xml><?xml version="1.0" encoding="utf-8"?>
<sst xmlns="http://schemas.openxmlformats.org/spreadsheetml/2006/main" count="131" uniqueCount="69">
  <si>
    <r>
      <rPr>
        <b/>
        <sz val="6"/>
        <color rgb="FFFF0000"/>
        <rFont val="Times New Roman"/>
      </rPr>
      <t>e</t>
    </r>
    <r>
      <rPr>
        <sz val="6"/>
        <color rgb="FF000000"/>
        <rFont val="Times New Roman"/>
      </rPr>
      <t xml:space="preserve"> Measured from ArcticDEM Release 3 produced by the University of Minnesota Polar Geospatial Center</t>
    </r>
  </si>
  <si>
    <r>
      <rPr>
        <b/>
        <sz val="6"/>
        <color rgb="FFFF0000"/>
        <rFont val="Times New Roman"/>
      </rPr>
      <t>d</t>
    </r>
    <r>
      <rPr>
        <sz val="6"/>
        <color rgb="FF000000"/>
        <rFont val="Times New Roman"/>
      </rPr>
      <t xml:space="preserve"> Age excluded using Chauvenet's criterion</t>
    </r>
  </si>
  <si>
    <r>
      <rPr>
        <b/>
        <sz val="6"/>
        <color rgb="FFFF0000"/>
        <rFont val="Times New Roman"/>
      </rPr>
      <t xml:space="preserve">c </t>
    </r>
    <r>
      <rPr>
        <sz val="6"/>
        <color rgb="FF000000"/>
        <rFont val="Times New Roman"/>
      </rPr>
      <t>1σ AMS uncertainty</t>
    </r>
  </si>
  <si>
    <r>
      <rPr>
        <b/>
        <sz val="6"/>
        <color rgb="FFFF0000"/>
        <rFont val="Times New Roman"/>
      </rPr>
      <t>b</t>
    </r>
    <r>
      <rPr>
        <sz val="6"/>
        <color rgb="FF000000"/>
        <rFont val="Times New Roman"/>
      </rPr>
      <t xml:space="preserve"> Carrier </t>
    </r>
    <r>
      <rPr>
        <sz val="6"/>
        <color rgb="FF000000"/>
        <rFont val="Times New Roman"/>
      </rPr>
      <t>9</t>
    </r>
    <r>
      <rPr>
        <sz val="6"/>
        <color rgb="FF000000"/>
        <rFont val="Times New Roman"/>
      </rPr>
      <t>Be concentration is 251.6 ppm</t>
    </r>
  </si>
  <si>
    <r>
      <rPr>
        <b/>
        <sz val="6"/>
        <color rgb="FFFF0000"/>
        <rFont val="Times New Roman"/>
      </rPr>
      <t>a</t>
    </r>
    <r>
      <rPr>
        <sz val="6"/>
        <color rgb="FF000000"/>
        <rFont val="Times New Roman"/>
      </rPr>
      <t xml:space="preserve"> Age calculations use density of 2.65 g cm</t>
    </r>
    <r>
      <rPr>
        <sz val="6"/>
        <color rgb="FF000000"/>
        <rFont val="Times New Roman"/>
      </rPr>
      <t>-3</t>
    </r>
    <r>
      <rPr>
        <sz val="6"/>
        <color rgb="FF000000"/>
        <rFont val="Times New Roman"/>
      </rPr>
      <t>, zero erosion, and no snow cover correction. Average and standard deviation of system blank is 2.40 ± 0.60 x 10</t>
    </r>
    <r>
      <rPr>
        <sz val="6"/>
        <color rgb="FF000000"/>
        <rFont val="Times New Roman"/>
      </rPr>
      <t>-15</t>
    </r>
  </si>
  <si>
    <t>07KNSTD</t>
  </si>
  <si>
    <t>sandstone</t>
  </si>
  <si>
    <t>LB-002</t>
  </si>
  <si>
    <t>OLL-004</t>
  </si>
  <si>
    <t>OLL-003</t>
  </si>
  <si>
    <t>gneiss</t>
  </si>
  <si>
    <t>OLL-001</t>
  </si>
  <si>
    <t>ILL-007</t>
  </si>
  <si>
    <t>granite</t>
  </si>
  <si>
    <r>
      <t>ILL-005</t>
    </r>
    <r>
      <rPr>
        <b/>
        <sz val="7"/>
        <color rgb="FFFF0000"/>
        <rFont val="Times New Roman"/>
      </rPr>
      <t>d</t>
    </r>
  </si>
  <si>
    <r>
      <t>ILL-001</t>
    </r>
    <r>
      <rPr>
        <b/>
        <sz val="7"/>
        <color rgb="FFFF0000"/>
        <rFont val="Times New Roman"/>
      </rPr>
      <t>d</t>
    </r>
  </si>
  <si>
    <r>
      <t>Left lateral moraine</t>
    </r>
    <r>
      <rPr>
        <b/>
        <i/>
        <sz val="6"/>
        <color rgb="FFFF0000"/>
        <rFont val="Times New Roman"/>
      </rPr>
      <t>c</t>
    </r>
  </si>
  <si>
    <t>RLO-004</t>
  </si>
  <si>
    <t>RLO-003</t>
  </si>
  <si>
    <t>RLO-002</t>
  </si>
  <si>
    <t>Second occupation</t>
  </si>
  <si>
    <t>RLO-006</t>
  </si>
  <si>
    <t>RLO-005</t>
  </si>
  <si>
    <t>RLO-001</t>
  </si>
  <si>
    <t>First occupation</t>
  </si>
  <si>
    <r>
      <t>Right lateral  moraine</t>
    </r>
    <r>
      <rPr>
        <b/>
        <i/>
        <sz val="6"/>
        <color rgb="FFFF0000"/>
        <rFont val="Times New Roman"/>
      </rPr>
      <t>c</t>
    </r>
  </si>
  <si>
    <t>Petermann</t>
  </si>
  <si>
    <t>WM-006</t>
  </si>
  <si>
    <t>WM-005</t>
  </si>
  <si>
    <t>WM-004</t>
  </si>
  <si>
    <t>WM-003</t>
  </si>
  <si>
    <t>WM-002</t>
  </si>
  <si>
    <t>WM-001</t>
  </si>
  <si>
    <r>
      <t>Outer moraine</t>
    </r>
    <r>
      <rPr>
        <b/>
        <i/>
        <sz val="6"/>
        <color rgb="FFFF0000"/>
        <rFont val="Times New Roman"/>
      </rPr>
      <t>c</t>
    </r>
  </si>
  <si>
    <t>PBMO-009</t>
  </si>
  <si>
    <t>PBMO-008</t>
  </si>
  <si>
    <t>PBMO-007</t>
  </si>
  <si>
    <t>PBMO-006</t>
  </si>
  <si>
    <t>PBMO-004</t>
  </si>
  <si>
    <r>
      <t>PBMO-003</t>
    </r>
    <r>
      <rPr>
        <b/>
        <sz val="7"/>
        <color rgb="FFFF0000"/>
        <rFont val="Calibri"/>
      </rPr>
      <t>d</t>
    </r>
  </si>
  <si>
    <t>PBMO-002</t>
  </si>
  <si>
    <t>PBM-007</t>
  </si>
  <si>
    <t>PBM-006</t>
  </si>
  <si>
    <r>
      <t>PBM-005</t>
    </r>
    <r>
      <rPr>
        <b/>
        <sz val="7"/>
        <color rgb="FFFF0000"/>
        <rFont val="Calibri"/>
      </rPr>
      <t>d</t>
    </r>
  </si>
  <si>
    <t>PBM-004</t>
  </si>
  <si>
    <t>PBM-003</t>
  </si>
  <si>
    <t>PBM-002</t>
  </si>
  <si>
    <t>PBM-001</t>
  </si>
  <si>
    <r>
      <t>Inner moraine</t>
    </r>
    <r>
      <rPr>
        <b/>
        <i/>
        <sz val="6"/>
        <color rgb="FFFF0000"/>
        <rFont val="Times New Roman"/>
      </rPr>
      <t>c</t>
    </r>
  </si>
  <si>
    <t xml:space="preserve">Humboldt </t>
  </si>
  <si>
    <t>Moraine Weighted Mean Age and standard deviation (yr)</t>
  </si>
  <si>
    <r>
      <rPr>
        <sz val="7"/>
        <color rgb="FF000000"/>
        <rFont val="Times New Roman"/>
      </rPr>
      <t>10</t>
    </r>
    <r>
      <rPr>
        <sz val="7"/>
        <color rgb="FF000000"/>
        <rFont val="Times New Roman"/>
      </rPr>
      <t>Be age and internal uncertainty (yr)</t>
    </r>
  </si>
  <si>
    <t>AMS standard</t>
  </si>
  <si>
    <r>
      <t>[</t>
    </r>
    <r>
      <rPr>
        <sz val="7"/>
        <color rgb="FF000000"/>
        <rFont val="Times New Roman"/>
      </rPr>
      <t>10</t>
    </r>
    <r>
      <rPr>
        <sz val="7"/>
        <color rgb="FF000000"/>
        <rFont val="Times New Roman"/>
      </rPr>
      <t>Be] 10</t>
    </r>
    <r>
      <rPr>
        <sz val="7"/>
        <color rgb="FF000000"/>
        <rFont val="Times New Roman"/>
      </rPr>
      <t>3</t>
    </r>
    <r>
      <rPr>
        <sz val="7"/>
        <color rgb="FF000000"/>
        <rFont val="Times New Roman"/>
      </rPr>
      <t xml:space="preserve"> ± 1σ (atoms g-1)   </t>
    </r>
  </si>
  <si>
    <r>
      <rPr>
        <sz val="7"/>
        <color rgb="FF000000"/>
        <rFont val="Times New Roman"/>
      </rPr>
      <t>10</t>
    </r>
    <r>
      <rPr>
        <sz val="7"/>
        <color rgb="FF000000"/>
        <rFont val="Times New Roman"/>
      </rPr>
      <t>Be/</t>
    </r>
    <r>
      <rPr>
        <sz val="7"/>
        <color rgb="FF000000"/>
        <rFont val="Times New Roman"/>
      </rPr>
      <t>9</t>
    </r>
    <r>
      <rPr>
        <sz val="7"/>
        <color rgb="FF000000"/>
        <rFont val="Times New Roman"/>
      </rPr>
      <t>Be ± 1σ 10</t>
    </r>
    <r>
      <rPr>
        <sz val="7"/>
        <color rgb="FF000000"/>
        <rFont val="Times New Roman"/>
      </rPr>
      <t>-15</t>
    </r>
  </si>
  <si>
    <r>
      <t>Carrier added (g)</t>
    </r>
    <r>
      <rPr>
        <b/>
        <sz val="7"/>
        <color rgb="FFFF0000"/>
        <rFont val="Times New Roman"/>
      </rPr>
      <t>b</t>
    </r>
  </si>
  <si>
    <t>Quartz weight (g)</t>
  </si>
  <si>
    <t>Shielding correction</t>
  </si>
  <si>
    <t>Sample thickness (cm)</t>
  </si>
  <si>
    <t>Lithology</t>
  </si>
  <si>
    <t>Width</t>
  </si>
  <si>
    <t>Height</t>
  </si>
  <si>
    <t>Length</t>
  </si>
  <si>
    <r>
      <t>Elevation (m a.s.l.)</t>
    </r>
    <r>
      <rPr>
        <b/>
        <sz val="7"/>
        <color rgb="FFFF0000"/>
        <rFont val="Times New Roman"/>
      </rPr>
      <t>e</t>
    </r>
  </si>
  <si>
    <t>Longitude (DD)</t>
  </si>
  <si>
    <t>Latitude (DD)</t>
  </si>
  <si>
    <t>Sample ID</t>
  </si>
  <si>
    <t>Boulder Dimensions (cm)</t>
  </si>
  <si>
    <r>
      <t>Table S1: Moraine surface-exposure 10Be ages and sample details</t>
    </r>
    <r>
      <rPr>
        <b/>
        <sz val="7"/>
        <color rgb="FFFF0000"/>
        <rFont val="Times New Roman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</si>
</sst>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E+00"/>
    <numFmt numFmtId="165" formatCode="0.0000"/>
    <numFmt numFmtId="166" formatCode="0.0"/>
    <numFmt numFmtId="167" formatCode="0.000"/>
    <numFmt numFmtId="168" formatCode="0.0000E+00"/>
  </numFmts>
  <fonts count="11" x14ac:knownFonts="1">
    <font>
      <sz val="12"/>
      <color rgb="FF000000"/>
      <name val="Calibri"/>
    </font>
    <font>
      <sz val="7"/>
      <color rgb="FF000000"/>
      <name val="Calibri"/>
    </font>
    <font>
      <sz val="7"/>
      <color rgb="FF000000"/>
      <name val="Times New Roman"/>
    </font>
    <font>
      <sz val="6"/>
      <color rgb="FF000000"/>
      <name val="Times New Roman"/>
    </font>
    <font>
      <b/>
      <sz val="6"/>
      <color rgb="FFFF0000"/>
      <name val="Times New Roman"/>
    </font>
    <font>
      <i/>
      <sz val="7"/>
      <color rgb="FF000000"/>
      <name val="Times New Roman"/>
    </font>
    <font>
      <b/>
      <sz val="7"/>
      <color rgb="FFFF0000"/>
      <name val="Times New Roman"/>
    </font>
    <font>
      <i/>
      <sz val="6"/>
      <color rgb="FF000000"/>
      <name val="Times New Roman"/>
    </font>
    <font>
      <b/>
      <i/>
      <sz val="6"/>
      <color rgb="FFFF0000"/>
      <name val="Times New Roman"/>
    </font>
    <font>
      <b/>
      <sz val="7"/>
      <color rgb="FF000000"/>
      <name val="Times New Roman"/>
    </font>
    <font>
      <b/>
      <sz val="7"/>
      <color rgb="FFFF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" fontId="2" fillId="0" borderId="0" xfId="0" applyNumberFormat="1" applyFont="1"/>
    <xf numFmtId="166" fontId="2" fillId="0" borderId="0" xfId="0" applyNumberFormat="1" applyFont="1"/>
    <xf numFmtId="0" fontId="9" fillId="0" borderId="0" xfId="0" applyFont="1"/>
    <xf numFmtId="168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usche_GRL_ALLSuppTables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LaboratoryData"/>
      <sheetName val="CalculatorInfo"/>
      <sheetName val="CRONUS-Earth v.3"/>
      <sheetName val="OutlierTest"/>
    </sheetNames>
    <sheetDataSet>
      <sheetData sheetId="0" refreshError="1"/>
      <sheetData sheetId="1" refreshError="1"/>
      <sheetData sheetId="2" refreshError="1"/>
      <sheetData sheetId="3">
        <row r="4">
          <cell r="B4">
            <v>45.437100000000001</v>
          </cell>
          <cell r="C4">
            <v>0.7177</v>
          </cell>
          <cell r="D4">
            <v>7.1526291666666712E-15</v>
          </cell>
          <cell r="E4">
            <v>8.9509693750000005E-16</v>
          </cell>
          <cell r="J4">
            <v>1130.6500576904421</v>
          </cell>
          <cell r="K4">
            <v>300.1797900574889</v>
          </cell>
        </row>
        <row r="5">
          <cell r="B5">
            <v>49.117100000000001</v>
          </cell>
          <cell r="C5">
            <v>0.73029999999999995</v>
          </cell>
          <cell r="D5">
            <v>8.0322412500000003E-15</v>
          </cell>
          <cell r="E5">
            <v>1.4212202916666702E-15</v>
          </cell>
          <cell r="J5">
            <v>1296.6720837000744</v>
          </cell>
          <cell r="K5">
            <v>393.67287300808994</v>
          </cell>
        </row>
        <row r="6">
          <cell r="B6">
            <v>44.985399999999998</v>
          </cell>
          <cell r="C6">
            <v>0.71799999999999997</v>
          </cell>
          <cell r="D6">
            <v>9.601790833333331E-15</v>
          </cell>
          <cell r="E6">
            <v>2.3371006666666701E-15</v>
          </cell>
          <cell r="J6">
            <v>1800.0174686321293</v>
          </cell>
          <cell r="K6">
            <v>653.90330410836089</v>
          </cell>
        </row>
        <row r="7">
          <cell r="B7">
            <v>41.585900000000002</v>
          </cell>
          <cell r="C7">
            <v>0.77190000000000003</v>
          </cell>
          <cell r="D7">
            <v>3.9208504166666703E-15</v>
          </cell>
          <cell r="E7">
            <v>1.6481299583333302E-15</v>
          </cell>
          <cell r="J7">
            <v>383.55087047952804</v>
          </cell>
          <cell r="K7">
            <v>551.95294675304251</v>
          </cell>
        </row>
        <row r="8">
          <cell r="B8">
            <v>45.095999999999997</v>
          </cell>
          <cell r="C8">
            <v>0.72319999999999995</v>
          </cell>
          <cell r="D8">
            <v>2.42465041666667E-14</v>
          </cell>
          <cell r="E8">
            <v>1.358509375E-15</v>
          </cell>
          <cell r="J8">
            <v>5762.7598726844672</v>
          </cell>
          <cell r="K8">
            <v>410.21819880376626</v>
          </cell>
        </row>
        <row r="9">
          <cell r="B9">
            <v>57.170999999999999</v>
          </cell>
          <cell r="C9">
            <v>0.72370000000000001</v>
          </cell>
          <cell r="D9">
            <v>6.8903497916666703E-15</v>
          </cell>
          <cell r="E9">
            <v>7.6745479166666706E-16</v>
          </cell>
          <cell r="J9">
            <v>855.39443957378228</v>
          </cell>
          <cell r="K9">
            <v>218.86791735305894</v>
          </cell>
        </row>
        <row r="10">
          <cell r="B10">
            <v>39.205800000000004</v>
          </cell>
          <cell r="C10">
            <v>0.72809999999999997</v>
          </cell>
          <cell r="D10">
            <v>8.0577190909090909E-15</v>
          </cell>
          <cell r="E10">
            <v>7.4761538636363605E-16</v>
          </cell>
          <cell r="J10">
            <v>1624.8503756573573</v>
          </cell>
          <cell r="K10">
            <v>315.63312076433044</v>
          </cell>
        </row>
        <row r="11">
          <cell r="B11">
            <v>48.661900000000003</v>
          </cell>
          <cell r="C11">
            <v>0.77180000000000004</v>
          </cell>
          <cell r="D11">
            <v>5.7304095833333302E-15</v>
          </cell>
          <cell r="E11">
            <v>1.1035100000000001E-15</v>
          </cell>
          <cell r="J11">
            <v>810.17238806233354</v>
          </cell>
          <cell r="K11">
            <v>340.41959076083867</v>
          </cell>
        </row>
        <row r="12">
          <cell r="B12">
            <v>40.476599999999998</v>
          </cell>
          <cell r="C12">
            <v>0.77200000000000002</v>
          </cell>
          <cell r="D12">
            <v>4.532410625E-14</v>
          </cell>
          <cell r="E12">
            <v>2.5031414583333298E-15</v>
          </cell>
          <cell r="J12">
            <v>13670.716475672682</v>
          </cell>
          <cell r="K12">
            <v>828.62317936540603</v>
          </cell>
        </row>
        <row r="13">
          <cell r="B13">
            <v>40.367100000000001</v>
          </cell>
          <cell r="C13">
            <v>0.77159999999999995</v>
          </cell>
          <cell r="D13">
            <v>4.4975104166666705E-15</v>
          </cell>
          <cell r="E13">
            <v>9.0627100000000005E-16</v>
          </cell>
          <cell r="J13">
            <v>579.9605211459932</v>
          </cell>
          <cell r="K13">
            <v>356.93029938572579</v>
          </cell>
        </row>
        <row r="14">
          <cell r="B14">
            <v>37.0364</v>
          </cell>
          <cell r="C14">
            <v>0.70169999999999999</v>
          </cell>
          <cell r="D14">
            <v>5.8585008333333301E-15</v>
          </cell>
          <cell r="E14">
            <v>9.4975670833333301E-16</v>
          </cell>
          <cell r="J14">
            <v>922.9302374912678</v>
          </cell>
          <cell r="K14">
            <v>376.96552205479009</v>
          </cell>
        </row>
        <row r="15">
          <cell r="B15">
            <v>52.632599999999996</v>
          </cell>
          <cell r="C15">
            <v>0.72819999999999996</v>
          </cell>
          <cell r="D15">
            <v>1.0366605681818201E-14</v>
          </cell>
          <cell r="E15">
            <v>9.9624772727272718E-16</v>
          </cell>
          <cell r="J15">
            <v>1747.6753610748046</v>
          </cell>
          <cell r="K15">
            <v>280.61904585701234</v>
          </cell>
        </row>
        <row r="16">
          <cell r="B16">
            <v>42.174599999999998</v>
          </cell>
          <cell r="C16">
            <v>0.77190000000000003</v>
          </cell>
          <cell r="D16">
            <v>8.1406095833333298E-15</v>
          </cell>
          <cell r="E16">
            <v>2.4558495E-15</v>
          </cell>
          <cell r="J16">
            <v>1676.671074457284</v>
          </cell>
          <cell r="K16">
            <v>781.07717226876218</v>
          </cell>
        </row>
        <row r="17">
          <cell r="B17">
            <v>51.173900000000003</v>
          </cell>
          <cell r="C17">
            <v>0.77249999999999996</v>
          </cell>
          <cell r="D17">
            <v>3.8125387916666703E-15</v>
          </cell>
          <cell r="E17">
            <v>1.0580401250000001E-15</v>
          </cell>
          <cell r="J17">
            <v>284.97213144895414</v>
          </cell>
          <cell r="K17">
            <v>314.00467405855755</v>
          </cell>
        </row>
        <row r="24">
          <cell r="B24">
            <v>39.640799999999999</v>
          </cell>
          <cell r="C24">
            <v>0.76529999999999998</v>
          </cell>
          <cell r="D24">
            <v>1.1181101666666701E-13</v>
          </cell>
          <cell r="E24">
            <v>3.6846192500000004E-15</v>
          </cell>
          <cell r="J24">
            <v>35657.786418017036</v>
          </cell>
          <cell r="K24">
            <v>1197.9939104430723</v>
          </cell>
        </row>
        <row r="25">
          <cell r="B25">
            <v>41.833599999999997</v>
          </cell>
          <cell r="C25">
            <v>0.76490000000000002</v>
          </cell>
          <cell r="D25">
            <v>1.3067302500000002E-13</v>
          </cell>
          <cell r="E25">
            <v>5.4923012500000003E-15</v>
          </cell>
          <cell r="J25">
            <v>39569.060380105984</v>
          </cell>
          <cell r="K25">
            <v>1689.6693878356632</v>
          </cell>
        </row>
        <row r="26">
          <cell r="B26">
            <v>48.92</v>
          </cell>
          <cell r="C26">
            <v>0.76900000000000002</v>
          </cell>
          <cell r="D26">
            <v>2.0416203125000002E-13</v>
          </cell>
          <cell r="E26">
            <v>1.3095996875000001E-14</v>
          </cell>
          <cell r="J26">
            <v>53443.508715088436</v>
          </cell>
          <cell r="K26">
            <v>3461.5601215509473</v>
          </cell>
        </row>
        <row r="27">
          <cell r="B27">
            <v>34.606299999999997</v>
          </cell>
          <cell r="C27">
            <v>0.7671</v>
          </cell>
          <cell r="D27">
            <v>1.1295603333333301E-13</v>
          </cell>
          <cell r="E27">
            <v>4.3199695833333301E-15</v>
          </cell>
          <cell r="J27">
            <v>41369.754234899017</v>
          </cell>
          <cell r="K27">
            <v>1611.9332208939754</v>
          </cell>
        </row>
        <row r="28">
          <cell r="B28">
            <v>33.1509</v>
          </cell>
          <cell r="C28">
            <v>0.76170000000000004</v>
          </cell>
          <cell r="D28">
            <v>9.8691804166666705E-14</v>
          </cell>
          <cell r="E28">
            <v>3.05272991666667E-15</v>
          </cell>
          <cell r="J28">
            <v>37366.370485843727</v>
          </cell>
          <cell r="K28">
            <v>1182.2131014307361</v>
          </cell>
        </row>
        <row r="29">
          <cell r="B29">
            <v>37.027999999999999</v>
          </cell>
          <cell r="C29">
            <v>0.76870000000000005</v>
          </cell>
          <cell r="D29">
            <v>1.5392799375000003E-13</v>
          </cell>
          <cell r="E29">
            <v>9.5795800000000001E-15</v>
          </cell>
          <cell r="J29">
            <v>53046.579964836783</v>
          </cell>
          <cell r="K29">
            <v>3344.3897652797127</v>
          </cell>
        </row>
        <row r="30">
          <cell r="B30">
            <v>38.321100000000001</v>
          </cell>
          <cell r="C30">
            <v>0.76700000000000002</v>
          </cell>
          <cell r="D30">
            <v>5.9437708750000006E-15</v>
          </cell>
          <cell r="E30">
            <v>1.6488303125E-15</v>
          </cell>
          <cell r="J30">
            <v>1344.1868903662617</v>
          </cell>
          <cell r="K30">
            <v>559.51191296087643</v>
          </cell>
        </row>
        <row r="31">
          <cell r="B31">
            <v>40.092399999999998</v>
          </cell>
          <cell r="C31">
            <v>0.77370000000000005</v>
          </cell>
          <cell r="D31">
            <v>6.3535487500000003E-15</v>
          </cell>
          <cell r="E31">
            <v>1.6408801250000001E-15</v>
          </cell>
          <cell r="J31">
            <v>1434.4517951054067</v>
          </cell>
          <cell r="K31">
            <v>536.82852126435489</v>
          </cell>
        </row>
        <row r="32">
          <cell r="B32">
            <v>39.569499999999998</v>
          </cell>
          <cell r="C32">
            <v>0.76459999999999995</v>
          </cell>
          <cell r="D32">
            <v>5.7215708333333304E-15</v>
          </cell>
          <cell r="E32">
            <v>1.2653199166666701E-15</v>
          </cell>
          <cell r="J32">
            <v>1223.5312686267373</v>
          </cell>
          <cell r="K32">
            <v>416.9593100862204</v>
          </cell>
        </row>
        <row r="33">
          <cell r="B33">
            <v>39.8264</v>
          </cell>
          <cell r="C33">
            <v>0.76300000000000001</v>
          </cell>
          <cell r="D33">
            <v>4.6854991666666706E-14</v>
          </cell>
          <cell r="E33">
            <v>2.2154501250000001E-15</v>
          </cell>
          <cell r="J33">
            <v>14460.797415493131</v>
          </cell>
          <cell r="K33">
            <v>716.96200308847312</v>
          </cell>
        </row>
        <row r="34">
          <cell r="B34">
            <v>41.1526</v>
          </cell>
          <cell r="C34">
            <v>0.76470000000000005</v>
          </cell>
          <cell r="D34">
            <v>4.2397701250000003E-14</v>
          </cell>
          <cell r="E34">
            <v>5.8845601250000003E-15</v>
          </cell>
          <cell r="J34">
            <v>12634.803646724982</v>
          </cell>
          <cell r="K34">
            <v>1839.6411663334377</v>
          </cell>
        </row>
        <row r="35">
          <cell r="B35">
            <v>37.043799999999997</v>
          </cell>
          <cell r="C35">
            <v>0.77600000000000002</v>
          </cell>
          <cell r="D35">
            <v>3.5948795625000002E-14</v>
          </cell>
          <cell r="E35">
            <v>4.8519811875000006E-15</v>
          </cell>
          <cell r="J35">
            <v>11982.398492961904</v>
          </cell>
          <cell r="K35">
            <v>1710.466673928677</v>
          </cell>
        </row>
        <row r="36">
          <cell r="B36">
            <v>49.8992</v>
          </cell>
          <cell r="C36">
            <v>0.76200000000000001</v>
          </cell>
          <cell r="D36">
            <v>1.7143503500000002E-13</v>
          </cell>
          <cell r="E36">
            <v>5.4798105000000009E-15</v>
          </cell>
          <cell r="J36">
            <v>43510.841379282007</v>
          </cell>
          <cell r="K36">
            <v>1407.9880010101176</v>
          </cell>
        </row>
        <row r="37">
          <cell r="B37">
            <v>38.034599999999998</v>
          </cell>
          <cell r="C37">
            <v>0.76729999999999998</v>
          </cell>
          <cell r="D37">
            <v>1.3291500625000002E-13</v>
          </cell>
          <cell r="E37">
            <v>1.1757999375000001E-14</v>
          </cell>
          <cell r="J37">
            <v>44420.375996700677</v>
          </cell>
          <cell r="K37">
            <v>3988.6638936157674</v>
          </cell>
        </row>
        <row r="38">
          <cell r="B38">
            <v>40.206000000000003</v>
          </cell>
          <cell r="C38">
            <v>0.77049999999999996</v>
          </cell>
          <cell r="D38">
            <v>8.2416390624999993E-15</v>
          </cell>
          <cell r="E38">
            <v>1.6771594375000001E-15</v>
          </cell>
          <cell r="J38">
            <v>2030.2282067893077</v>
          </cell>
          <cell r="K38">
            <v>544.72774381273405</v>
          </cell>
        </row>
        <row r="39">
          <cell r="B39">
            <v>25.969799999999999</v>
          </cell>
          <cell r="C39">
            <v>0.77090000000000003</v>
          </cell>
          <cell r="D39">
            <v>7.7019213888888903E-15</v>
          </cell>
          <cell r="E39">
            <v>1.30223052777778E-15</v>
          </cell>
          <cell r="J39">
            <v>2875.9397167323787</v>
          </cell>
          <cell r="K39">
            <v>658.57017779676619</v>
          </cell>
        </row>
        <row r="40">
          <cell r="B40">
            <v>40.809399999999997</v>
          </cell>
          <cell r="C40">
            <v>0.77180000000000004</v>
          </cell>
          <cell r="D40">
            <v>3.6928794444444402E-15</v>
          </cell>
          <cell r="E40">
            <v>6.8814611111111104E-16</v>
          </cell>
          <cell r="J40">
            <v>558.27466194019632</v>
          </cell>
          <cell r="K40">
            <v>229.05373910933744</v>
          </cell>
        </row>
        <row r="41">
          <cell r="B41">
            <v>40.7759</v>
          </cell>
          <cell r="C41">
            <v>0.7651</v>
          </cell>
          <cell r="D41">
            <v>4.2876508333333302E-15</v>
          </cell>
          <cell r="E41">
            <v>1.1737899583333301E-15</v>
          </cell>
          <cell r="J41">
            <v>736.1607614326698</v>
          </cell>
          <cell r="K41">
            <v>376.44461807545639</v>
          </cell>
        </row>
        <row r="42">
          <cell r="B42">
            <v>41.156100000000002</v>
          </cell>
          <cell r="C42">
            <v>0.76700000000000002</v>
          </cell>
          <cell r="D42">
            <v>1.07341004166667E-14</v>
          </cell>
          <cell r="E42">
            <v>9.5924583333333306E-16</v>
          </cell>
          <cell r="J42">
            <v>2752.5294984670572</v>
          </cell>
          <cell r="K42">
            <v>307.97180013738927</v>
          </cell>
        </row>
      </sheetData>
      <sheetData sheetId="4">
        <row r="3">
          <cell r="C3">
            <v>79.898899999999998</v>
          </cell>
          <cell r="D3">
            <v>-64.165949999999995</v>
          </cell>
          <cell r="E3">
            <v>27.089908599853501</v>
          </cell>
        </row>
        <row r="4">
          <cell r="C4">
            <v>79.899090000000001</v>
          </cell>
          <cell r="D4">
            <v>-64.16507</v>
          </cell>
          <cell r="E4">
            <v>28.090873718261701</v>
          </cell>
        </row>
        <row r="5">
          <cell r="C5">
            <v>79.899249999999995</v>
          </cell>
          <cell r="D5">
            <v>-64.162540000000007</v>
          </cell>
          <cell r="E5">
            <v>28.741386413574201</v>
          </cell>
        </row>
        <row r="6">
          <cell r="C6">
            <v>79.899299999999997</v>
          </cell>
          <cell r="D6">
            <v>-64.162540000000007</v>
          </cell>
          <cell r="E6">
            <v>29.408554077148398</v>
          </cell>
        </row>
        <row r="7">
          <cell r="C7">
            <v>79.89949</v>
          </cell>
          <cell r="D7">
            <v>-64.160560000000004</v>
          </cell>
          <cell r="E7">
            <v>25.855670928955</v>
          </cell>
        </row>
        <row r="8">
          <cell r="C8">
            <v>79.898349999999994</v>
          </cell>
          <cell r="D8">
            <v>-64.171580000000006</v>
          </cell>
          <cell r="E8">
            <v>30.787244796752901</v>
          </cell>
        </row>
        <row r="9">
          <cell r="C9">
            <v>79.89837</v>
          </cell>
          <cell r="D9">
            <v>-64.171999999999997</v>
          </cell>
          <cell r="E9">
            <v>30.830766677856399</v>
          </cell>
        </row>
        <row r="10">
          <cell r="C10">
            <v>79.900379999999998</v>
          </cell>
          <cell r="D10">
            <v>-64.143259999999998</v>
          </cell>
          <cell r="E10">
            <v>18.404312133788999</v>
          </cell>
        </row>
        <row r="11">
          <cell r="C11">
            <v>79.900570000000002</v>
          </cell>
          <cell r="D11">
            <v>-64.135249999999999</v>
          </cell>
          <cell r="E11">
            <v>18.897769927978501</v>
          </cell>
        </row>
        <row r="12">
          <cell r="C12">
            <v>79.900689999999997</v>
          </cell>
          <cell r="D12">
            <v>-64.132249999999999</v>
          </cell>
          <cell r="E12">
            <v>14.5341434478759</v>
          </cell>
        </row>
        <row r="13">
          <cell r="C13">
            <v>79.900790000000001</v>
          </cell>
          <cell r="D13">
            <v>-64.128249999999994</v>
          </cell>
          <cell r="E13">
            <v>13.1864566802978</v>
          </cell>
        </row>
        <row r="14">
          <cell r="C14">
            <v>79.899799999999999</v>
          </cell>
          <cell r="D14">
            <v>-64.159909999999996</v>
          </cell>
          <cell r="E14">
            <v>22.216697692871001</v>
          </cell>
        </row>
        <row r="15">
          <cell r="C15">
            <v>79.899540000000002</v>
          </cell>
          <cell r="D15">
            <v>-64.161789999999996</v>
          </cell>
          <cell r="E15">
            <v>26.962265014648398</v>
          </cell>
        </row>
        <row r="16">
          <cell r="C16">
            <v>79.899500000000003</v>
          </cell>
          <cell r="D16">
            <v>-64.162109999999998</v>
          </cell>
          <cell r="E16">
            <v>27.182262420654201</v>
          </cell>
        </row>
        <row r="17">
          <cell r="C17">
            <v>79.922939999999997</v>
          </cell>
          <cell r="D17">
            <v>-63.755270000000003</v>
          </cell>
          <cell r="E17">
            <v>128.264892578125</v>
          </cell>
        </row>
        <row r="18">
          <cell r="C18">
            <v>79.922960000000003</v>
          </cell>
          <cell r="D18">
            <v>-63.755000000000003</v>
          </cell>
          <cell r="E18">
            <v>128.22489929199199</v>
          </cell>
        </row>
        <row r="19">
          <cell r="C19">
            <v>79.922560000000004</v>
          </cell>
          <cell r="D19">
            <v>-63.758960000000002</v>
          </cell>
          <cell r="E19">
            <v>129.94876098632801</v>
          </cell>
        </row>
        <row r="20">
          <cell r="C20">
            <v>79.92259</v>
          </cell>
          <cell r="D20">
            <v>-63.758459999999999</v>
          </cell>
          <cell r="E20">
            <v>130.18875122070301</v>
          </cell>
        </row>
        <row r="21">
          <cell r="C21">
            <v>79.922629999999998</v>
          </cell>
          <cell r="D21">
            <v>-63.747540000000001</v>
          </cell>
          <cell r="E21">
            <v>132.34732055664</v>
          </cell>
        </row>
        <row r="22">
          <cell r="C22">
            <v>79.922420000000002</v>
          </cell>
          <cell r="D22">
            <v>-63.739570000000001</v>
          </cell>
          <cell r="E22">
            <v>137.72885131835901</v>
          </cell>
        </row>
        <row r="23">
          <cell r="C23">
            <v>80.668040000000005</v>
          </cell>
          <cell r="D23">
            <v>-59.841149999999999</v>
          </cell>
          <cell r="E23">
            <v>121.013305664062</v>
          </cell>
        </row>
        <row r="24">
          <cell r="C24">
            <v>80.668080000000003</v>
          </cell>
          <cell r="D24">
            <v>-59.851219999999998</v>
          </cell>
          <cell r="E24">
            <v>110.564697265625</v>
          </cell>
        </row>
        <row r="25">
          <cell r="C25">
            <v>80.668040000000005</v>
          </cell>
          <cell r="D25">
            <v>-59.822400000000002</v>
          </cell>
          <cell r="E25">
            <v>116.62773895263599</v>
          </cell>
        </row>
        <row r="26">
          <cell r="C26">
            <v>80.668009999999995</v>
          </cell>
          <cell r="D26">
            <v>-59.835410000000003</v>
          </cell>
          <cell r="E26">
            <v>124.513366699218</v>
          </cell>
        </row>
        <row r="27">
          <cell r="C27">
            <v>80.668369999999996</v>
          </cell>
          <cell r="D27">
            <v>-59.814839999999997</v>
          </cell>
          <cell r="E27">
            <v>130.59791564941401</v>
          </cell>
        </row>
        <row r="28">
          <cell r="C28">
            <v>80.668610000000001</v>
          </cell>
          <cell r="D28">
            <v>-59.80894</v>
          </cell>
          <cell r="E28">
            <v>137.23960876464801</v>
          </cell>
        </row>
      </sheetData>
      <sheetData sheetId="5">
        <row r="8">
          <cell r="W8">
            <v>7237</v>
          </cell>
          <cell r="X8">
            <v>235</v>
          </cell>
        </row>
        <row r="9">
          <cell r="W9">
            <v>9360</v>
          </cell>
          <cell r="X9">
            <v>843</v>
          </cell>
        </row>
        <row r="10">
          <cell r="W10">
            <v>426</v>
          </cell>
          <cell r="X10">
            <v>114</v>
          </cell>
        </row>
        <row r="11">
          <cell r="W11">
            <v>442</v>
          </cell>
          <cell r="X11">
            <v>49</v>
          </cell>
        </row>
        <row r="12">
          <cell r="W12">
            <v>578</v>
          </cell>
          <cell r="X12">
            <v>133</v>
          </cell>
        </row>
        <row r="13">
          <cell r="W13">
            <v>127</v>
          </cell>
          <cell r="X13">
            <v>52</v>
          </cell>
        </row>
        <row r="14">
          <cell r="W14">
            <v>165</v>
          </cell>
          <cell r="X14">
            <v>84</v>
          </cell>
        </row>
        <row r="15">
          <cell r="W15">
            <v>272</v>
          </cell>
          <cell r="X15">
            <v>72</v>
          </cell>
        </row>
        <row r="16">
          <cell r="W16">
            <v>307</v>
          </cell>
          <cell r="X16">
            <v>93</v>
          </cell>
        </row>
        <row r="17">
          <cell r="W17">
            <v>420</v>
          </cell>
          <cell r="X17">
            <v>153</v>
          </cell>
        </row>
        <row r="18">
          <cell r="W18">
            <v>100</v>
          </cell>
          <cell r="X18">
            <v>143</v>
          </cell>
        </row>
        <row r="19">
          <cell r="W19">
            <v>1313</v>
          </cell>
          <cell r="X19">
            <v>93</v>
          </cell>
        </row>
        <row r="20">
          <cell r="W20">
            <v>211</v>
          </cell>
          <cell r="X20">
            <v>54</v>
          </cell>
        </row>
        <row r="21">
          <cell r="W21">
            <v>380</v>
          </cell>
          <cell r="X21">
            <v>74</v>
          </cell>
        </row>
        <row r="22">
          <cell r="W22">
            <v>203</v>
          </cell>
          <cell r="X22">
            <v>85</v>
          </cell>
        </row>
        <row r="23">
          <cell r="W23">
            <v>3265</v>
          </cell>
          <cell r="X23">
            <v>198</v>
          </cell>
        </row>
        <row r="24">
          <cell r="W24">
            <v>149</v>
          </cell>
          <cell r="X24">
            <v>92</v>
          </cell>
        </row>
        <row r="25">
          <cell r="W25">
            <v>230</v>
          </cell>
          <cell r="X25">
            <v>94</v>
          </cell>
        </row>
        <row r="26">
          <cell r="W26">
            <v>412</v>
          </cell>
          <cell r="X26">
            <v>66</v>
          </cell>
        </row>
        <row r="27">
          <cell r="W27">
            <v>394</v>
          </cell>
          <cell r="X27">
            <v>183</v>
          </cell>
        </row>
        <row r="28">
          <cell r="W28">
            <v>75</v>
          </cell>
          <cell r="X28">
            <v>83</v>
          </cell>
        </row>
        <row r="29">
          <cell r="W29">
            <v>3159</v>
          </cell>
          <cell r="X29">
            <v>157</v>
          </cell>
        </row>
        <row r="30">
          <cell r="W30">
            <v>304</v>
          </cell>
          <cell r="X30">
            <v>127</v>
          </cell>
        </row>
        <row r="31">
          <cell r="W31">
            <v>320</v>
          </cell>
          <cell r="X31">
            <v>120</v>
          </cell>
        </row>
        <row r="32">
          <cell r="W32">
            <v>276</v>
          </cell>
          <cell r="X32">
            <v>94</v>
          </cell>
        </row>
        <row r="33">
          <cell r="W33">
            <v>2733</v>
          </cell>
          <cell r="X33">
            <v>398</v>
          </cell>
        </row>
        <row r="34">
          <cell r="W34">
            <v>2575</v>
          </cell>
          <cell r="X34">
            <v>368</v>
          </cell>
        </row>
        <row r="35">
          <cell r="W35">
            <v>7610</v>
          </cell>
          <cell r="X35">
            <v>256</v>
          </cell>
        </row>
        <row r="36">
          <cell r="W36">
            <v>8433</v>
          </cell>
          <cell r="X36">
            <v>361</v>
          </cell>
        </row>
        <row r="37">
          <cell r="W37">
            <v>11439</v>
          </cell>
          <cell r="X37">
            <v>743</v>
          </cell>
        </row>
        <row r="38">
          <cell r="W38">
            <v>8817</v>
          </cell>
          <cell r="X38">
            <v>344</v>
          </cell>
        </row>
        <row r="39">
          <cell r="W39">
            <v>7933</v>
          </cell>
          <cell r="X39">
            <v>251</v>
          </cell>
        </row>
        <row r="40">
          <cell r="W40">
            <v>11254</v>
          </cell>
          <cell r="X40">
            <v>711</v>
          </cell>
        </row>
      </sheetData>
      <sheetData sheetId="6">
        <row r="18">
          <cell r="AJ18">
            <v>259.71296265665518</v>
          </cell>
          <cell r="AL18">
            <v>121.36281068837282</v>
          </cell>
        </row>
        <row r="28">
          <cell r="AJ28">
            <v>301.35782309473848</v>
          </cell>
          <cell r="AL28">
            <v>193.74545155951401</v>
          </cell>
        </row>
        <row r="37">
          <cell r="AJ37">
            <v>8311.0719824909484</v>
          </cell>
          <cell r="AL37">
            <v>1678.4976218829333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zoomScale="109" workbookViewId="0">
      <selection activeCell="T3" sqref="T3"/>
    </sheetView>
  </sheetViews>
  <sheetFormatPr baseColWidth="10" defaultColWidth="11.1640625" defaultRowHeight="15" customHeight="1" x14ac:dyDescent="0.2"/>
  <cols>
    <col min="1" max="1" width="10.6640625" style="1" customWidth="1"/>
    <col min="2" max="2" width="6" style="1" customWidth="1"/>
    <col min="3" max="3" width="4.83203125" style="1" customWidth="1"/>
    <col min="4" max="4" width="5.5" style="1" customWidth="1"/>
    <col min="5" max="5" width="5.6640625" style="1" customWidth="1"/>
    <col min="6" max="7" width="3.83203125" style="1" customWidth="1"/>
    <col min="8" max="8" width="4" style="1" customWidth="1"/>
    <col min="9" max="9" width="5.33203125" style="1" customWidth="1"/>
    <col min="10" max="10" width="7.1640625" style="1" customWidth="1"/>
    <col min="11" max="11" width="5.1640625" style="1" customWidth="1"/>
    <col min="12" max="13" width="5.5" style="1" customWidth="1"/>
    <col min="14" max="14" width="7.1640625" style="1" customWidth="1"/>
    <col min="15" max="15" width="7.33203125" style="1" customWidth="1"/>
    <col min="16" max="16" width="6.1640625" style="1" customWidth="1"/>
    <col min="17" max="17" width="8.1640625" style="1" customWidth="1"/>
    <col min="18" max="18" width="8.6640625" style="1" customWidth="1"/>
    <col min="19" max="28" width="5.5" style="1" customWidth="1"/>
    <col min="29" max="16384" width="11.1640625" style="1"/>
  </cols>
  <sheetData>
    <row r="1" spans="1:28" ht="15" customHeight="1" thickBot="1" x14ac:dyDescent="0.25">
      <c r="A1" s="30" t="s">
        <v>68</v>
      </c>
      <c r="B1" s="30"/>
      <c r="C1" s="30"/>
      <c r="D1" s="30"/>
      <c r="E1" s="2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" customHeight="1" thickTop="1" x14ac:dyDescent="0.2">
      <c r="A2" s="3"/>
      <c r="B2" s="3"/>
      <c r="C2" s="3"/>
      <c r="D2" s="3"/>
      <c r="E2" s="3"/>
      <c r="F2" s="3"/>
      <c r="G2" s="15" t="s">
        <v>67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45" customHeight="1" thickBot="1" x14ac:dyDescent="0.25">
      <c r="A3" s="28"/>
      <c r="B3" s="28" t="s">
        <v>66</v>
      </c>
      <c r="C3" s="28" t="s">
        <v>65</v>
      </c>
      <c r="D3" s="28" t="s">
        <v>64</v>
      </c>
      <c r="E3" s="28" t="s">
        <v>63</v>
      </c>
      <c r="F3" s="28" t="s">
        <v>62</v>
      </c>
      <c r="G3" s="28" t="s">
        <v>61</v>
      </c>
      <c r="H3" s="28" t="s">
        <v>60</v>
      </c>
      <c r="I3" s="28" t="s">
        <v>59</v>
      </c>
      <c r="J3" s="28" t="s">
        <v>58</v>
      </c>
      <c r="K3" s="28" t="s">
        <v>57</v>
      </c>
      <c r="L3" s="28" t="s">
        <v>56</v>
      </c>
      <c r="M3" s="28" t="s">
        <v>55</v>
      </c>
      <c r="N3" s="28" t="s">
        <v>54</v>
      </c>
      <c r="O3" s="28" t="s">
        <v>53</v>
      </c>
      <c r="P3" s="28" t="s">
        <v>52</v>
      </c>
      <c r="Q3" s="28" t="s">
        <v>51</v>
      </c>
      <c r="R3" s="28" t="s">
        <v>50</v>
      </c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0" customHeight="1" thickTop="1" x14ac:dyDescent="0.2">
      <c r="A4" s="25" t="s">
        <v>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9.75" customHeight="1" x14ac:dyDescent="0.2">
      <c r="A5" s="20" t="s">
        <v>48</v>
      </c>
      <c r="B5" s="3"/>
      <c r="C5" s="3"/>
      <c r="D5" s="3"/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 t="str">
        <f>CONCATENATE(ROUND([1]OutlierTest!AJ18,-1)," ± ",ROUND([1]OutlierTest!AL18,-1))</f>
        <v>260 ± 120</v>
      </c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9.75" customHeight="1" x14ac:dyDescent="0.2">
      <c r="A6" s="3"/>
      <c r="B6" s="7" t="s">
        <v>47</v>
      </c>
      <c r="C6" s="22">
        <f>[1]CalculatorInfo!C3</f>
        <v>79.898899999999998</v>
      </c>
      <c r="D6" s="22">
        <f>[1]CalculatorInfo!D3</f>
        <v>-64.165949999999995</v>
      </c>
      <c r="E6" s="21">
        <f>[1]CalculatorInfo!E3</f>
        <v>27.089908599853501</v>
      </c>
      <c r="F6" s="7">
        <v>170</v>
      </c>
      <c r="G6" s="7">
        <v>90</v>
      </c>
      <c r="H6" s="7">
        <v>60</v>
      </c>
      <c r="I6" s="17" t="s">
        <v>10</v>
      </c>
      <c r="J6" s="7">
        <v>2</v>
      </c>
      <c r="K6" s="4">
        <v>1</v>
      </c>
      <c r="L6" s="16">
        <f>[1]LaboratoryData!B4</f>
        <v>45.437100000000001</v>
      </c>
      <c r="M6" s="16">
        <f>[1]LaboratoryData!C4</f>
        <v>0.7177</v>
      </c>
      <c r="N6" s="7" t="str">
        <f>CONCATENATE(ROUND([1]LaboratoryData!D4*1000000000000000,2)," ± ", ROUND([1]LaboratoryData!E4*1000000000000000,2))</f>
        <v>7.15 ± 0.9</v>
      </c>
      <c r="O6" s="7" t="str">
        <f>CONCATENATE(ROUND([1]LaboratoryData!J4*0.001,2)," ± ", ROUND([1]LaboratoryData!K4*0.001,2))</f>
        <v>1.13 ± 0.3</v>
      </c>
      <c r="P6" s="7" t="s">
        <v>5</v>
      </c>
      <c r="Q6" s="15" t="str">
        <f>CONCATENATE('[1]CRONUS-Earth v.3'!W15," ± ",'[1]CRONUS-Earth v.3'!X15)</f>
        <v>272 ± 72</v>
      </c>
      <c r="R6" s="15"/>
      <c r="S6" s="15"/>
      <c r="T6" s="14"/>
      <c r="U6" s="14"/>
      <c r="V6" s="15"/>
      <c r="W6" s="15"/>
      <c r="X6" s="15"/>
      <c r="Y6" s="15"/>
      <c r="Z6" s="15"/>
      <c r="AA6" s="15"/>
      <c r="AB6" s="15"/>
    </row>
    <row r="7" spans="1:28" ht="9.75" customHeight="1" x14ac:dyDescent="0.2">
      <c r="A7" s="3"/>
      <c r="B7" s="7" t="s">
        <v>46</v>
      </c>
      <c r="C7" s="22">
        <f>[1]CalculatorInfo!C4</f>
        <v>79.899090000000001</v>
      </c>
      <c r="D7" s="22">
        <f>[1]CalculatorInfo!D4</f>
        <v>-64.16507</v>
      </c>
      <c r="E7" s="21">
        <f>[1]CalculatorInfo!E4</f>
        <v>28.090873718261701</v>
      </c>
      <c r="F7" s="7">
        <v>280</v>
      </c>
      <c r="G7" s="7">
        <v>130</v>
      </c>
      <c r="H7" s="7">
        <v>70</v>
      </c>
      <c r="I7" s="17" t="s">
        <v>6</v>
      </c>
      <c r="J7" s="7">
        <v>2</v>
      </c>
      <c r="K7" s="4">
        <v>1</v>
      </c>
      <c r="L7" s="16">
        <f>[1]LaboratoryData!B5</f>
        <v>49.117100000000001</v>
      </c>
      <c r="M7" s="16">
        <f>[1]LaboratoryData!C5</f>
        <v>0.73029999999999995</v>
      </c>
      <c r="N7" s="7" t="str">
        <f>CONCATENATE(ROUND([1]LaboratoryData!D5*1000000000000000,2)," ± ", ROUND([1]LaboratoryData!E5*1000000000000000,2))</f>
        <v>8.03 ± 1.42</v>
      </c>
      <c r="O7" s="7" t="str">
        <f>CONCATENATE(ROUND([1]LaboratoryData!J5*0.001,2)," ± ", ROUND([1]LaboratoryData!K5*0.001,2))</f>
        <v>1.3 ± 0.39</v>
      </c>
      <c r="P7" s="7" t="s">
        <v>5</v>
      </c>
      <c r="Q7" s="15" t="str">
        <f>CONCATENATE('[1]CRONUS-Earth v.3'!W16," ± ",'[1]CRONUS-Earth v.3'!X16)</f>
        <v>307 ± 93</v>
      </c>
      <c r="R7" s="15"/>
      <c r="S7" s="15"/>
      <c r="T7" s="14"/>
      <c r="U7" s="14"/>
      <c r="V7" s="3"/>
      <c r="W7" s="3"/>
      <c r="X7" s="3"/>
      <c r="Y7" s="3"/>
      <c r="Z7" s="3"/>
      <c r="AA7" s="3"/>
      <c r="AB7" s="3"/>
    </row>
    <row r="8" spans="1:28" ht="9.75" customHeight="1" x14ac:dyDescent="0.2">
      <c r="A8" s="3"/>
      <c r="B8" s="7" t="s">
        <v>45</v>
      </c>
      <c r="C8" s="22">
        <f>[1]CalculatorInfo!C5</f>
        <v>79.899249999999995</v>
      </c>
      <c r="D8" s="22">
        <f>[1]CalculatorInfo!D5</f>
        <v>-64.162540000000007</v>
      </c>
      <c r="E8" s="21">
        <f>[1]CalculatorInfo!E5</f>
        <v>28.741386413574201</v>
      </c>
      <c r="F8" s="7">
        <v>100</v>
      </c>
      <c r="G8" s="7">
        <v>100</v>
      </c>
      <c r="H8" s="7">
        <v>45</v>
      </c>
      <c r="I8" s="17" t="s">
        <v>10</v>
      </c>
      <c r="J8" s="7">
        <v>2</v>
      </c>
      <c r="K8" s="4">
        <v>1</v>
      </c>
      <c r="L8" s="16">
        <f>[1]LaboratoryData!B6</f>
        <v>44.985399999999998</v>
      </c>
      <c r="M8" s="16">
        <f>[1]LaboratoryData!C6</f>
        <v>0.71799999999999997</v>
      </c>
      <c r="N8" s="7" t="str">
        <f>CONCATENATE(ROUND([1]LaboratoryData!D6*1000000000000000,2)," ± ", ROUND([1]LaboratoryData!E6*1000000000000000,2))</f>
        <v>9.6 ± 2.34</v>
      </c>
      <c r="O8" s="7" t="str">
        <f>CONCATENATE(ROUND([1]LaboratoryData!J6*0.001,2)," ± ", ROUND([1]LaboratoryData!K6*0.001,2))</f>
        <v>1.8 ± 0.65</v>
      </c>
      <c r="P8" s="7" t="s">
        <v>5</v>
      </c>
      <c r="Q8" s="15" t="str">
        <f>CONCATENATE('[1]CRONUS-Earth v.3'!W17," ± ",'[1]CRONUS-Earth v.3'!X17)</f>
        <v>420 ± 153</v>
      </c>
      <c r="R8" s="15"/>
      <c r="S8" s="15"/>
      <c r="T8" s="14"/>
      <c r="U8" s="14"/>
      <c r="V8" s="3"/>
      <c r="W8" s="3"/>
      <c r="X8" s="3"/>
      <c r="Y8" s="3"/>
      <c r="Z8" s="3"/>
      <c r="AA8" s="3"/>
      <c r="AB8" s="3"/>
    </row>
    <row r="9" spans="1:28" ht="9.75" customHeight="1" x14ac:dyDescent="0.2">
      <c r="A9" s="3"/>
      <c r="B9" s="7" t="s">
        <v>44</v>
      </c>
      <c r="C9" s="22">
        <f>[1]CalculatorInfo!C6</f>
        <v>79.899299999999997</v>
      </c>
      <c r="D9" s="22">
        <f>[1]CalculatorInfo!D6</f>
        <v>-64.162540000000007</v>
      </c>
      <c r="E9" s="21">
        <f>[1]CalculatorInfo!E6</f>
        <v>29.408554077148398</v>
      </c>
      <c r="F9" s="7">
        <v>110</v>
      </c>
      <c r="G9" s="7">
        <v>65</v>
      </c>
      <c r="H9" s="7">
        <v>40</v>
      </c>
      <c r="I9" s="17" t="s">
        <v>6</v>
      </c>
      <c r="J9" s="7">
        <v>2</v>
      </c>
      <c r="K9" s="4">
        <v>1</v>
      </c>
      <c r="L9" s="16">
        <f>[1]LaboratoryData!B7</f>
        <v>41.585900000000002</v>
      </c>
      <c r="M9" s="16">
        <f>[1]LaboratoryData!C7</f>
        <v>0.77190000000000003</v>
      </c>
      <c r="N9" s="7" t="str">
        <f>CONCATENATE(ROUND([1]LaboratoryData!D7*1000000000000000,2)," ± ", ROUND([1]LaboratoryData!E7*1000000000000000,2))</f>
        <v>3.92 ± 1.65</v>
      </c>
      <c r="O9" s="7" t="str">
        <f>CONCATENATE(ROUND([1]LaboratoryData!J7*0.001,2)," ± ", ROUND([1]LaboratoryData!K7*0.001,2))</f>
        <v>0.38 ± 0.55</v>
      </c>
      <c r="P9" s="7" t="s">
        <v>5</v>
      </c>
      <c r="Q9" s="15" t="str">
        <f>CONCATENATE('[1]CRONUS-Earth v.3'!W18," ± ",'[1]CRONUS-Earth v.3'!X18)</f>
        <v>100 ± 143</v>
      </c>
      <c r="R9" s="15"/>
      <c r="S9" s="15"/>
      <c r="T9" s="14"/>
      <c r="U9" s="14"/>
      <c r="V9" s="3"/>
      <c r="W9" s="3"/>
      <c r="X9" s="3"/>
      <c r="Y9" s="3"/>
      <c r="Z9" s="3"/>
      <c r="AA9" s="3"/>
      <c r="AB9" s="3"/>
    </row>
    <row r="10" spans="1:28" ht="9.75" customHeight="1" x14ac:dyDescent="0.2">
      <c r="A10" s="3"/>
      <c r="B10" s="7" t="s">
        <v>43</v>
      </c>
      <c r="C10" s="22">
        <f>[1]CalculatorInfo!C7</f>
        <v>79.89949</v>
      </c>
      <c r="D10" s="22">
        <f>[1]CalculatorInfo!D7</f>
        <v>-64.160560000000004</v>
      </c>
      <c r="E10" s="21">
        <f>[1]CalculatorInfo!E7</f>
        <v>25.855670928955</v>
      </c>
      <c r="F10" s="7">
        <v>150</v>
      </c>
      <c r="G10" s="7">
        <v>130</v>
      </c>
      <c r="H10" s="7">
        <v>110</v>
      </c>
      <c r="I10" s="17" t="s">
        <v>10</v>
      </c>
      <c r="J10" s="7">
        <v>2</v>
      </c>
      <c r="K10" s="4">
        <v>1</v>
      </c>
      <c r="L10" s="16">
        <f>[1]LaboratoryData!B8</f>
        <v>45.095999999999997</v>
      </c>
      <c r="M10" s="16">
        <f>[1]LaboratoryData!C8</f>
        <v>0.72319999999999995</v>
      </c>
      <c r="N10" s="7" t="str">
        <f>CONCATENATE(ROUND([1]LaboratoryData!D8*1000000000000000,2)," ± ", ROUND([1]LaboratoryData!E8*1000000000000000,2))</f>
        <v>24.25 ± 1.36</v>
      </c>
      <c r="O10" s="7" t="str">
        <f>CONCATENATE(ROUND([1]LaboratoryData!J8*0.001,2)," ± ", ROUND([1]LaboratoryData!K8*0.001,2))</f>
        <v>5.76 ± 0.41</v>
      </c>
      <c r="P10" s="7" t="s">
        <v>5</v>
      </c>
      <c r="Q10" s="15" t="str">
        <f>CONCATENATE('[1]CRONUS-Earth v.3'!W19," ± ",'[1]CRONUS-Earth v.3'!X19)</f>
        <v>1313 ± 93</v>
      </c>
      <c r="R10" s="15"/>
      <c r="S10" s="15"/>
      <c r="T10" s="14"/>
      <c r="U10" s="14"/>
      <c r="V10" s="3"/>
      <c r="W10" s="3"/>
      <c r="X10" s="3"/>
      <c r="Y10" s="3"/>
      <c r="Z10" s="3"/>
      <c r="AA10" s="3"/>
      <c r="AB10" s="3"/>
    </row>
    <row r="11" spans="1:28" ht="9.75" customHeight="1" x14ac:dyDescent="0.2">
      <c r="A11" s="3"/>
      <c r="B11" s="7" t="s">
        <v>42</v>
      </c>
      <c r="C11" s="22">
        <f>[1]CalculatorInfo!C8</f>
        <v>79.898349999999994</v>
      </c>
      <c r="D11" s="22">
        <f>[1]CalculatorInfo!D8</f>
        <v>-64.171580000000006</v>
      </c>
      <c r="E11" s="21">
        <f>[1]CalculatorInfo!E8</f>
        <v>30.787244796752901</v>
      </c>
      <c r="F11" s="7">
        <v>100</v>
      </c>
      <c r="G11" s="7">
        <v>110</v>
      </c>
      <c r="H11" s="7">
        <v>70</v>
      </c>
      <c r="I11" s="17" t="s">
        <v>13</v>
      </c>
      <c r="J11" s="7">
        <v>2</v>
      </c>
      <c r="K11" s="4">
        <v>1</v>
      </c>
      <c r="L11" s="16">
        <f>[1]LaboratoryData!B9</f>
        <v>57.170999999999999</v>
      </c>
      <c r="M11" s="16">
        <f>[1]LaboratoryData!C9</f>
        <v>0.72370000000000001</v>
      </c>
      <c r="N11" s="7" t="str">
        <f>CONCATENATE(ROUND([1]LaboratoryData!D9*1000000000000000,2)," ± ", ROUND([1]LaboratoryData!E9*1000000000000000,2))</f>
        <v>6.89 ± 0.77</v>
      </c>
      <c r="O11" s="7" t="str">
        <f>CONCATENATE(ROUND([1]LaboratoryData!J9*0.001,2)," ± ", ROUND([1]LaboratoryData!K9*0.001,2))</f>
        <v>0.86 ± 0.22</v>
      </c>
      <c r="P11" s="7" t="s">
        <v>5</v>
      </c>
      <c r="Q11" s="15" t="str">
        <f>CONCATENATE('[1]CRONUS-Earth v.3'!W20," ± ",'[1]CRONUS-Earth v.3'!X20)</f>
        <v>211 ± 54</v>
      </c>
      <c r="R11" s="15"/>
      <c r="S11" s="15"/>
      <c r="T11" s="14"/>
      <c r="U11" s="14"/>
      <c r="V11" s="3"/>
      <c r="W11" s="3"/>
      <c r="X11" s="3"/>
      <c r="Y11" s="3"/>
      <c r="Z11" s="3"/>
      <c r="AA11" s="3"/>
      <c r="AB11" s="3"/>
    </row>
    <row r="12" spans="1:28" ht="9.75" customHeight="1" x14ac:dyDescent="0.2">
      <c r="A12" s="3"/>
      <c r="B12" s="7" t="s">
        <v>41</v>
      </c>
      <c r="C12" s="22">
        <f>[1]CalculatorInfo!C9</f>
        <v>79.89837</v>
      </c>
      <c r="D12" s="22">
        <f>[1]CalculatorInfo!D9</f>
        <v>-64.171999999999997</v>
      </c>
      <c r="E12" s="21">
        <f>[1]CalculatorInfo!E9</f>
        <v>30.830766677856399</v>
      </c>
      <c r="F12" s="7">
        <v>120</v>
      </c>
      <c r="G12" s="7">
        <v>120</v>
      </c>
      <c r="H12" s="7">
        <v>65</v>
      </c>
      <c r="I12" s="17" t="s">
        <v>10</v>
      </c>
      <c r="J12" s="7">
        <v>2</v>
      </c>
      <c r="K12" s="4">
        <v>1</v>
      </c>
      <c r="L12" s="16">
        <f>[1]LaboratoryData!B10</f>
        <v>39.205800000000004</v>
      </c>
      <c r="M12" s="16">
        <f>[1]LaboratoryData!C10</f>
        <v>0.72809999999999997</v>
      </c>
      <c r="N12" s="7" t="str">
        <f>CONCATENATE(ROUND([1]LaboratoryData!D10*1000000000000000,2)," ± ", ROUND([1]LaboratoryData!E10*1000000000000000,2))</f>
        <v>8.06 ± 0.75</v>
      </c>
      <c r="O12" s="7" t="str">
        <f>CONCATENATE(ROUND([1]LaboratoryData!J10*0.001,2)," ± ", ROUND([1]LaboratoryData!K10*0.001,2))</f>
        <v>1.62 ± 0.32</v>
      </c>
      <c r="P12" s="7" t="s">
        <v>5</v>
      </c>
      <c r="Q12" s="15" t="str">
        <f>CONCATENATE('[1]CRONUS-Earth v.3'!W21," ± ",'[1]CRONUS-Earth v.3'!X21)</f>
        <v>380 ± 74</v>
      </c>
      <c r="R12" s="15"/>
      <c r="S12" s="15"/>
      <c r="T12" s="14"/>
      <c r="U12" s="14"/>
      <c r="V12" s="3"/>
      <c r="W12" s="3"/>
      <c r="X12" s="3"/>
      <c r="Y12" s="3"/>
      <c r="Z12" s="3"/>
      <c r="AA12" s="3"/>
      <c r="AB12" s="3"/>
    </row>
    <row r="13" spans="1:28" ht="9.75" customHeight="1" x14ac:dyDescent="0.2">
      <c r="A13" s="3"/>
      <c r="B13" s="7" t="s">
        <v>40</v>
      </c>
      <c r="C13" s="22">
        <f>[1]CalculatorInfo!C10</f>
        <v>79.900379999999998</v>
      </c>
      <c r="D13" s="22">
        <f>[1]CalculatorInfo!D10</f>
        <v>-64.143259999999998</v>
      </c>
      <c r="E13" s="21">
        <f>[1]CalculatorInfo!E10</f>
        <v>18.404312133788999</v>
      </c>
      <c r="F13" s="7">
        <v>350</v>
      </c>
      <c r="G13" s="7">
        <v>110</v>
      </c>
      <c r="H13" s="7">
        <v>1</v>
      </c>
      <c r="I13" s="17" t="s">
        <v>6</v>
      </c>
      <c r="J13" s="7">
        <v>2</v>
      </c>
      <c r="K13" s="4">
        <v>1</v>
      </c>
      <c r="L13" s="16">
        <f>[1]LaboratoryData!B11</f>
        <v>48.661900000000003</v>
      </c>
      <c r="M13" s="16">
        <f>[1]LaboratoryData!C11</f>
        <v>0.77180000000000004</v>
      </c>
      <c r="N13" s="7" t="str">
        <f>CONCATENATE(ROUND([1]LaboratoryData!D11*1000000000000000,2)," ± ", ROUND([1]LaboratoryData!E11*1000000000000000,2))</f>
        <v>5.73 ± 1.1</v>
      </c>
      <c r="O13" s="7" t="str">
        <f>CONCATENATE(ROUND([1]LaboratoryData!J11*0.001,2)," ± ", ROUND([1]LaboratoryData!K11*0.001,2))</f>
        <v>0.81 ± 0.34</v>
      </c>
      <c r="P13" s="7" t="s">
        <v>5</v>
      </c>
      <c r="Q13" s="15" t="str">
        <f>CONCATENATE('[1]CRONUS-Earth v.3'!W22," ± ",'[1]CRONUS-Earth v.3'!X22)</f>
        <v>203 ± 85</v>
      </c>
      <c r="R13" s="15"/>
      <c r="S13" s="15"/>
      <c r="T13" s="14"/>
      <c r="U13" s="14"/>
      <c r="V13" s="3"/>
      <c r="W13" s="3"/>
      <c r="X13" s="3"/>
      <c r="Y13" s="3"/>
      <c r="Z13" s="3"/>
      <c r="AA13" s="3"/>
      <c r="AB13" s="3"/>
    </row>
    <row r="14" spans="1:28" ht="9.75" customHeight="1" x14ac:dyDescent="0.2">
      <c r="A14" s="3"/>
      <c r="B14" s="7" t="s">
        <v>39</v>
      </c>
      <c r="C14" s="22">
        <f>[1]CalculatorInfo!C11</f>
        <v>79.900570000000002</v>
      </c>
      <c r="D14" s="22">
        <f>[1]CalculatorInfo!D11</f>
        <v>-64.135249999999999</v>
      </c>
      <c r="E14" s="21">
        <f>[1]CalculatorInfo!E11</f>
        <v>18.897769927978501</v>
      </c>
      <c r="F14" s="7">
        <v>150</v>
      </c>
      <c r="G14" s="7">
        <v>70</v>
      </c>
      <c r="H14" s="7">
        <v>60</v>
      </c>
      <c r="I14" s="17" t="s">
        <v>13</v>
      </c>
      <c r="J14" s="7">
        <v>2</v>
      </c>
      <c r="K14" s="4">
        <v>0.98716331199999996</v>
      </c>
      <c r="L14" s="16">
        <f>[1]LaboratoryData!B12</f>
        <v>40.476599999999998</v>
      </c>
      <c r="M14" s="16">
        <f>[1]LaboratoryData!C12</f>
        <v>0.77200000000000002</v>
      </c>
      <c r="N14" s="7" t="str">
        <f>CONCATENATE(ROUND([1]LaboratoryData!D12*1000000000000000,2)," ± ", ROUND([1]LaboratoryData!E12*1000000000000000,2))</f>
        <v>45.32 ± 2.5</v>
      </c>
      <c r="O14" s="7" t="str">
        <f>CONCATENATE(ROUND([1]LaboratoryData!J12*0.001,2)," ± ", ROUND([1]LaboratoryData!K12*0.001,2))</f>
        <v>13.67 ± 0.83</v>
      </c>
      <c r="P14" s="7" t="s">
        <v>5</v>
      </c>
      <c r="Q14" s="15" t="str">
        <f>CONCATENATE('[1]CRONUS-Earth v.3'!W23," ± ",'[1]CRONUS-Earth v.3'!X23)</f>
        <v>3265 ± 198</v>
      </c>
      <c r="R14" s="15"/>
      <c r="S14" s="15"/>
      <c r="T14" s="14"/>
      <c r="U14" s="14"/>
      <c r="V14" s="3"/>
      <c r="W14" s="3"/>
      <c r="X14" s="3"/>
      <c r="Y14" s="3"/>
      <c r="Z14" s="3"/>
      <c r="AA14" s="3"/>
      <c r="AB14" s="3"/>
    </row>
    <row r="15" spans="1:28" ht="9.75" customHeight="1" x14ac:dyDescent="0.2">
      <c r="A15" s="3"/>
      <c r="B15" s="7" t="s">
        <v>38</v>
      </c>
      <c r="C15" s="22">
        <f>[1]CalculatorInfo!C12</f>
        <v>79.900689999999997</v>
      </c>
      <c r="D15" s="22">
        <f>[1]CalculatorInfo!D12</f>
        <v>-64.132249999999999</v>
      </c>
      <c r="E15" s="21">
        <f>[1]CalculatorInfo!E12</f>
        <v>14.5341434478759</v>
      </c>
      <c r="F15" s="7">
        <v>160</v>
      </c>
      <c r="G15" s="7">
        <v>150</v>
      </c>
      <c r="H15" s="7">
        <v>40</v>
      </c>
      <c r="I15" s="17" t="s">
        <v>6</v>
      </c>
      <c r="J15" s="7">
        <v>2</v>
      </c>
      <c r="K15" s="4">
        <v>0.99753799200000004</v>
      </c>
      <c r="L15" s="16">
        <f>[1]LaboratoryData!B13</f>
        <v>40.367100000000001</v>
      </c>
      <c r="M15" s="16">
        <f>[1]LaboratoryData!C13</f>
        <v>0.77159999999999995</v>
      </c>
      <c r="N15" s="7" t="str">
        <f>CONCATENATE(ROUND([1]LaboratoryData!D13*1000000000000000,2)," ± ", ROUND([1]LaboratoryData!E13*1000000000000000,2))</f>
        <v>4.5 ± 0.91</v>
      </c>
      <c r="O15" s="7" t="str">
        <f>CONCATENATE(ROUND([1]LaboratoryData!J13*0.001,2)," ± ", ROUND([1]LaboratoryData!K13*0.001,2))</f>
        <v>0.58 ± 0.36</v>
      </c>
      <c r="P15" s="7" t="s">
        <v>5</v>
      </c>
      <c r="Q15" s="15" t="str">
        <f>CONCATENATE('[1]CRONUS-Earth v.3'!W24," ± ",'[1]CRONUS-Earth v.3'!X24)</f>
        <v>149 ± 92</v>
      </c>
      <c r="R15" s="15"/>
      <c r="S15" s="15"/>
      <c r="T15" s="14"/>
      <c r="U15" s="14"/>
      <c r="V15" s="3"/>
      <c r="W15" s="3"/>
      <c r="X15" s="3"/>
      <c r="Y15" s="3"/>
      <c r="Z15" s="3"/>
      <c r="AA15" s="3"/>
      <c r="AB15" s="3"/>
    </row>
    <row r="16" spans="1:28" ht="9.75" customHeight="1" x14ac:dyDescent="0.2">
      <c r="A16" s="3"/>
      <c r="B16" s="7" t="s">
        <v>37</v>
      </c>
      <c r="C16" s="22">
        <f>[1]CalculatorInfo!C13</f>
        <v>79.900790000000001</v>
      </c>
      <c r="D16" s="22">
        <f>[1]CalculatorInfo!D13</f>
        <v>-64.128249999999994</v>
      </c>
      <c r="E16" s="21">
        <f>[1]CalculatorInfo!E13</f>
        <v>13.1864566802978</v>
      </c>
      <c r="F16" s="7">
        <v>170</v>
      </c>
      <c r="G16" s="7">
        <v>150</v>
      </c>
      <c r="H16" s="7">
        <v>110</v>
      </c>
      <c r="I16" s="17" t="s">
        <v>10</v>
      </c>
      <c r="J16" s="7">
        <v>2</v>
      </c>
      <c r="K16" s="4">
        <v>1</v>
      </c>
      <c r="L16" s="16">
        <f>[1]LaboratoryData!B14</f>
        <v>37.0364</v>
      </c>
      <c r="M16" s="16">
        <f>[1]LaboratoryData!C14</f>
        <v>0.70169999999999999</v>
      </c>
      <c r="N16" s="7" t="str">
        <f>CONCATENATE(ROUND([1]LaboratoryData!D14*1000000000000000,2)," ± ", ROUND([1]LaboratoryData!E14*1000000000000000,2))</f>
        <v>5.86 ± 0.95</v>
      </c>
      <c r="O16" s="7" t="str">
        <f>CONCATENATE(ROUND([1]LaboratoryData!J14*0.001,2)," ± ", ROUND([1]LaboratoryData!K14*0.001,2))</f>
        <v>0.92 ± 0.38</v>
      </c>
      <c r="P16" s="7" t="s">
        <v>5</v>
      </c>
      <c r="Q16" s="15" t="str">
        <f>CONCATENATE('[1]CRONUS-Earth v.3'!W25," ± ",'[1]CRONUS-Earth v.3'!X25)</f>
        <v>230 ± 94</v>
      </c>
      <c r="R16" s="15"/>
      <c r="S16" s="15"/>
      <c r="T16" s="14"/>
      <c r="U16" s="14"/>
      <c r="V16" s="3"/>
      <c r="W16" s="3"/>
      <c r="X16" s="3"/>
      <c r="Y16" s="3"/>
      <c r="Z16" s="3"/>
      <c r="AA16" s="3"/>
      <c r="AB16" s="3"/>
    </row>
    <row r="17" spans="1:28" ht="9.75" customHeight="1" x14ac:dyDescent="0.2">
      <c r="A17" s="3"/>
      <c r="B17" s="7" t="s">
        <v>36</v>
      </c>
      <c r="C17" s="22">
        <f>[1]CalculatorInfo!C14</f>
        <v>79.899799999999999</v>
      </c>
      <c r="D17" s="22">
        <f>[1]CalculatorInfo!D14</f>
        <v>-64.159909999999996</v>
      </c>
      <c r="E17" s="21">
        <f>[1]CalculatorInfo!E14</f>
        <v>22.216697692871001</v>
      </c>
      <c r="F17" s="7">
        <v>80</v>
      </c>
      <c r="G17" s="7">
        <v>70</v>
      </c>
      <c r="H17" s="7">
        <v>50</v>
      </c>
      <c r="I17" s="17" t="s">
        <v>10</v>
      </c>
      <c r="J17" s="7">
        <v>2</v>
      </c>
      <c r="K17" s="4">
        <v>1</v>
      </c>
      <c r="L17" s="16">
        <f>[1]LaboratoryData!B15</f>
        <v>52.632599999999996</v>
      </c>
      <c r="M17" s="16">
        <f>[1]LaboratoryData!C15</f>
        <v>0.72819999999999996</v>
      </c>
      <c r="N17" s="7" t="str">
        <f>CONCATENATE(ROUND([1]LaboratoryData!D15*1000000000000000,2)," ± ", ROUND([1]LaboratoryData!E15*1000000000000000,2))</f>
        <v>10.37 ± 1</v>
      </c>
      <c r="O17" s="7" t="str">
        <f>CONCATENATE(ROUND([1]LaboratoryData!J15*0.001,2)," ± ", ROUND([1]LaboratoryData!K15*0.001,2))</f>
        <v>1.75 ± 0.28</v>
      </c>
      <c r="P17" s="7" t="s">
        <v>5</v>
      </c>
      <c r="Q17" s="15" t="str">
        <f>CONCATENATE('[1]CRONUS-Earth v.3'!W26," ± ",'[1]CRONUS-Earth v.3'!X26)</f>
        <v>412 ± 66</v>
      </c>
      <c r="R17" s="15"/>
      <c r="S17" s="15"/>
      <c r="T17" s="14"/>
      <c r="U17" s="14"/>
      <c r="V17" s="3"/>
      <c r="W17" s="3"/>
      <c r="X17" s="3"/>
      <c r="Y17" s="3"/>
      <c r="Z17" s="3"/>
      <c r="AA17" s="3"/>
      <c r="AB17" s="3"/>
    </row>
    <row r="18" spans="1:28" ht="9.75" customHeight="1" x14ac:dyDescent="0.2">
      <c r="A18" s="3"/>
      <c r="B18" s="7" t="s">
        <v>35</v>
      </c>
      <c r="C18" s="22">
        <f>[1]CalculatorInfo!C15</f>
        <v>79.899540000000002</v>
      </c>
      <c r="D18" s="22">
        <f>[1]CalculatorInfo!D15</f>
        <v>-64.161789999999996</v>
      </c>
      <c r="E18" s="21">
        <f>[1]CalculatorInfo!E15</f>
        <v>26.962265014648398</v>
      </c>
      <c r="F18" s="7">
        <v>150</v>
      </c>
      <c r="G18" s="7">
        <v>100</v>
      </c>
      <c r="H18" s="7">
        <v>42</v>
      </c>
      <c r="I18" s="17" t="s">
        <v>6</v>
      </c>
      <c r="J18" s="7">
        <v>2</v>
      </c>
      <c r="K18" s="4">
        <v>1</v>
      </c>
      <c r="L18" s="16">
        <f>[1]LaboratoryData!B16</f>
        <v>42.174599999999998</v>
      </c>
      <c r="M18" s="16">
        <f>[1]LaboratoryData!C16</f>
        <v>0.77190000000000003</v>
      </c>
      <c r="N18" s="7" t="str">
        <f>CONCATENATE(ROUND([1]LaboratoryData!D16*1000000000000000,2)," ± ", ROUND([1]LaboratoryData!E16*1000000000000000,2))</f>
        <v>8.14 ± 2.46</v>
      </c>
      <c r="O18" s="7" t="str">
        <f>CONCATENATE(ROUND([1]LaboratoryData!J16*0.001,2)," ± ", ROUND([1]LaboratoryData!K16*0.001,2))</f>
        <v>1.68 ± 0.78</v>
      </c>
      <c r="P18" s="7" t="s">
        <v>5</v>
      </c>
      <c r="Q18" s="15" t="str">
        <f>CONCATENATE('[1]CRONUS-Earth v.3'!W27," ± ",'[1]CRONUS-Earth v.3'!X27)</f>
        <v>394 ± 183</v>
      </c>
      <c r="R18" s="15"/>
      <c r="S18" s="15"/>
      <c r="T18" s="14"/>
      <c r="U18" s="14"/>
      <c r="V18" s="3"/>
      <c r="W18" s="3"/>
      <c r="X18" s="3"/>
      <c r="Y18" s="3"/>
      <c r="Z18" s="3"/>
      <c r="AA18" s="3"/>
      <c r="AB18" s="3"/>
    </row>
    <row r="19" spans="1:28" ht="9.75" customHeight="1" x14ac:dyDescent="0.2">
      <c r="A19" s="3"/>
      <c r="B19" s="7" t="s">
        <v>34</v>
      </c>
      <c r="C19" s="22">
        <f>[1]CalculatorInfo!C16</f>
        <v>79.899500000000003</v>
      </c>
      <c r="D19" s="22">
        <f>[1]CalculatorInfo!D16</f>
        <v>-64.162109999999998</v>
      </c>
      <c r="E19" s="21">
        <f>[1]CalculatorInfo!E16</f>
        <v>27.182262420654201</v>
      </c>
      <c r="F19" s="7">
        <v>110</v>
      </c>
      <c r="G19" s="7">
        <v>130</v>
      </c>
      <c r="H19" s="7">
        <v>50</v>
      </c>
      <c r="I19" s="17" t="s">
        <v>6</v>
      </c>
      <c r="J19" s="7">
        <v>2</v>
      </c>
      <c r="K19" s="4">
        <v>1</v>
      </c>
      <c r="L19" s="16">
        <f>[1]LaboratoryData!B17</f>
        <v>51.173900000000003</v>
      </c>
      <c r="M19" s="16">
        <f>[1]LaboratoryData!C17</f>
        <v>0.77249999999999996</v>
      </c>
      <c r="N19" s="7" t="str">
        <f>CONCATENATE(ROUND([1]LaboratoryData!D17*1000000000000000,2)," ± ", ROUND([1]LaboratoryData!E17*1000000000000000,2))</f>
        <v>3.81 ± 1.06</v>
      </c>
      <c r="O19" s="7" t="str">
        <f>CONCATENATE(ROUND([1]LaboratoryData!J17*0.001,2)," ± ", ROUND([1]LaboratoryData!K17*0.001,2))</f>
        <v>0.28 ± 0.31</v>
      </c>
      <c r="P19" s="7" t="s">
        <v>5</v>
      </c>
      <c r="Q19" s="15" t="str">
        <f>CONCATENATE('[1]CRONUS-Earth v.3'!W28," ± ",'[1]CRONUS-Earth v.3'!X28)</f>
        <v>75 ± 83</v>
      </c>
      <c r="R19" s="15"/>
      <c r="S19" s="15"/>
      <c r="T19" s="14"/>
      <c r="U19" s="14"/>
      <c r="V19" s="3"/>
      <c r="W19" s="3"/>
      <c r="X19" s="3"/>
      <c r="Y19" s="3"/>
      <c r="Z19" s="3"/>
      <c r="AA19" s="3"/>
      <c r="AB19" s="3"/>
    </row>
    <row r="20" spans="1:28" ht="9.75" customHeight="1" x14ac:dyDescent="0.2">
      <c r="A20" s="20" t="s">
        <v>33</v>
      </c>
      <c r="B20" s="7"/>
      <c r="C20" s="22"/>
      <c r="D20" s="22"/>
      <c r="E20" s="15"/>
      <c r="F20" s="7"/>
      <c r="G20" s="7"/>
      <c r="H20" s="7"/>
      <c r="I20" s="17"/>
      <c r="J20" s="7"/>
      <c r="K20" s="4"/>
      <c r="L20" s="16"/>
      <c r="M20" s="16"/>
      <c r="N20" s="7"/>
      <c r="O20" s="3"/>
      <c r="P20" s="7"/>
      <c r="Q20" s="3"/>
      <c r="R20" s="7" t="str">
        <f>CONCATENATE(ROUND([1]OutlierTest!AJ37,-1)," ± ",ROUND([1]OutlierTest!AL37,-1))</f>
        <v>8310 ± 1680</v>
      </c>
      <c r="S20" s="15"/>
      <c r="T20" s="3"/>
      <c r="U20" s="3"/>
      <c r="V20" s="3"/>
      <c r="W20" s="3"/>
      <c r="X20" s="3"/>
      <c r="Y20" s="3"/>
      <c r="Z20" s="3"/>
      <c r="AA20" s="3"/>
      <c r="AB20" s="3"/>
    </row>
    <row r="21" spans="1:28" ht="9.75" customHeight="1" x14ac:dyDescent="0.2">
      <c r="A21" s="3"/>
      <c r="B21" s="7" t="s">
        <v>32</v>
      </c>
      <c r="C21" s="22">
        <f>[1]CalculatorInfo!C17</f>
        <v>79.922939999999997</v>
      </c>
      <c r="D21" s="22">
        <f>[1]CalculatorInfo!D17</f>
        <v>-63.755270000000003</v>
      </c>
      <c r="E21" s="21">
        <f>[1]CalculatorInfo!E17</f>
        <v>128.264892578125</v>
      </c>
      <c r="F21" s="7">
        <v>100</v>
      </c>
      <c r="G21" s="7">
        <v>70</v>
      </c>
      <c r="H21" s="7">
        <v>50</v>
      </c>
      <c r="I21" s="17" t="s">
        <v>6</v>
      </c>
      <c r="J21" s="7">
        <v>2</v>
      </c>
      <c r="K21" s="4">
        <v>1</v>
      </c>
      <c r="L21" s="16">
        <f>[1]LaboratoryData!B24</f>
        <v>39.640799999999999</v>
      </c>
      <c r="M21" s="16">
        <f>[1]LaboratoryData!C24</f>
        <v>0.76529999999999998</v>
      </c>
      <c r="N21" s="7" t="str">
        <f>CONCATENATE(ROUND([1]LaboratoryData!D24*1000000000000000,2)," ± ", ROUND([1]LaboratoryData!E24*1000000000000000,2))</f>
        <v>111.81 ± 3.68</v>
      </c>
      <c r="O21" s="7" t="str">
        <f>CONCATENATE(ROUND([1]LaboratoryData!J24*0.001,2)," ± ", ROUND([1]LaboratoryData!K24*0.001,2))</f>
        <v>35.66 ± 1.2</v>
      </c>
      <c r="P21" s="7" t="s">
        <v>5</v>
      </c>
      <c r="Q21" s="15" t="str">
        <f>CONCATENATE('[1]CRONUS-Earth v.3'!W35," ± ",'[1]CRONUS-Earth v.3'!X35)</f>
        <v>7610 ± 256</v>
      </c>
      <c r="R21" s="15"/>
      <c r="S21" s="15"/>
      <c r="T21" s="26"/>
      <c r="U21" s="26"/>
      <c r="V21" s="3"/>
      <c r="W21" s="3"/>
      <c r="X21" s="3"/>
      <c r="Y21" s="3"/>
      <c r="Z21" s="3"/>
      <c r="AA21" s="3"/>
      <c r="AB21" s="3"/>
    </row>
    <row r="22" spans="1:28" ht="9.75" customHeight="1" x14ac:dyDescent="0.2">
      <c r="A22" s="19"/>
      <c r="B22" s="7" t="s">
        <v>31</v>
      </c>
      <c r="C22" s="22">
        <f>[1]CalculatorInfo!C18</f>
        <v>79.922960000000003</v>
      </c>
      <c r="D22" s="22">
        <f>[1]CalculatorInfo!D18</f>
        <v>-63.755000000000003</v>
      </c>
      <c r="E22" s="21">
        <f>[1]CalculatorInfo!E18</f>
        <v>128.22489929199199</v>
      </c>
      <c r="F22" s="7">
        <v>70</v>
      </c>
      <c r="G22" s="7">
        <v>50</v>
      </c>
      <c r="H22" s="7">
        <v>35</v>
      </c>
      <c r="I22" s="17" t="s">
        <v>13</v>
      </c>
      <c r="J22" s="7">
        <v>2</v>
      </c>
      <c r="K22" s="4">
        <v>1</v>
      </c>
      <c r="L22" s="16">
        <f>[1]LaboratoryData!B25</f>
        <v>41.833599999999997</v>
      </c>
      <c r="M22" s="16">
        <f>[1]LaboratoryData!C25</f>
        <v>0.76490000000000002</v>
      </c>
      <c r="N22" s="7" t="str">
        <f>CONCATENATE(ROUND([1]LaboratoryData!D25*1000000000000000,2)," ± ", ROUND([1]LaboratoryData!E25*1000000000000000,2))</f>
        <v>130.67 ± 5.49</v>
      </c>
      <c r="O22" s="7" t="str">
        <f>CONCATENATE(ROUND([1]LaboratoryData!J25*0.001,2)," ± ", ROUND([1]LaboratoryData!K25*0.001,2))</f>
        <v>39.57 ± 1.69</v>
      </c>
      <c r="P22" s="7" t="s">
        <v>5</v>
      </c>
      <c r="Q22" s="15" t="str">
        <f>CONCATENATE('[1]CRONUS-Earth v.3'!W36," ± ",'[1]CRONUS-Earth v.3'!X36)</f>
        <v>8433 ± 361</v>
      </c>
      <c r="R22" s="15"/>
      <c r="S22" s="15"/>
      <c r="T22" s="26"/>
      <c r="U22" s="26"/>
      <c r="V22" s="3"/>
      <c r="W22" s="3"/>
      <c r="X22" s="3"/>
      <c r="Y22" s="3"/>
      <c r="Z22" s="3"/>
      <c r="AA22" s="3"/>
      <c r="AB22" s="3"/>
    </row>
    <row r="23" spans="1:28" ht="9.75" customHeight="1" x14ac:dyDescent="0.2">
      <c r="A23" s="3"/>
      <c r="B23" s="7" t="s">
        <v>30</v>
      </c>
      <c r="C23" s="22">
        <f>[1]CalculatorInfo!C19</f>
        <v>79.922560000000004</v>
      </c>
      <c r="D23" s="22">
        <f>[1]CalculatorInfo!D19</f>
        <v>-63.758960000000002</v>
      </c>
      <c r="E23" s="21">
        <f>[1]CalculatorInfo!E19</f>
        <v>129.94876098632801</v>
      </c>
      <c r="F23" s="7">
        <v>50</v>
      </c>
      <c r="G23" s="7">
        <v>50</v>
      </c>
      <c r="H23" s="7">
        <v>30</v>
      </c>
      <c r="I23" s="17" t="s">
        <v>13</v>
      </c>
      <c r="J23" s="7">
        <v>2</v>
      </c>
      <c r="K23" s="4">
        <v>1</v>
      </c>
      <c r="L23" s="16">
        <f>[1]LaboratoryData!B26</f>
        <v>48.92</v>
      </c>
      <c r="M23" s="16">
        <f>[1]LaboratoryData!C26</f>
        <v>0.76900000000000002</v>
      </c>
      <c r="N23" s="7" t="str">
        <f>CONCATENATE(ROUND([1]LaboratoryData!D26*1000000000000000,2)," ± ", ROUND([1]LaboratoryData!E26*1000000000000000,2))</f>
        <v>204.16 ± 13.1</v>
      </c>
      <c r="O23" s="7" t="str">
        <f>CONCATENATE(ROUND([1]LaboratoryData!J26*0.001,2)," ± ", ROUND([1]LaboratoryData!K26*0.001,2))</f>
        <v>53.44 ± 3.46</v>
      </c>
      <c r="P23" s="7" t="s">
        <v>5</v>
      </c>
      <c r="Q23" s="15" t="str">
        <f>CONCATENATE('[1]CRONUS-Earth v.3'!W37," ± ",'[1]CRONUS-Earth v.3'!X37)</f>
        <v>11439 ± 743</v>
      </c>
      <c r="R23" s="15"/>
      <c r="S23" s="15"/>
      <c r="T23" s="26"/>
      <c r="U23" s="26"/>
      <c r="V23" s="3"/>
      <c r="W23" s="3"/>
      <c r="X23" s="3"/>
      <c r="Y23" s="3"/>
      <c r="Z23" s="3"/>
      <c r="AA23" s="3"/>
      <c r="AB23" s="3"/>
    </row>
    <row r="24" spans="1:28" ht="9.75" customHeight="1" x14ac:dyDescent="0.2">
      <c r="A24" s="3"/>
      <c r="B24" s="7" t="s">
        <v>29</v>
      </c>
      <c r="C24" s="22">
        <f>[1]CalculatorInfo!C20</f>
        <v>79.92259</v>
      </c>
      <c r="D24" s="22">
        <f>[1]CalculatorInfo!D20</f>
        <v>-63.758459999999999</v>
      </c>
      <c r="E24" s="21">
        <f>[1]CalculatorInfo!E20</f>
        <v>130.18875122070301</v>
      </c>
      <c r="F24" s="7">
        <v>110</v>
      </c>
      <c r="G24" s="7">
        <v>70</v>
      </c>
      <c r="H24" s="7">
        <v>35</v>
      </c>
      <c r="I24" s="17" t="s">
        <v>10</v>
      </c>
      <c r="J24" s="7">
        <v>2</v>
      </c>
      <c r="K24" s="4">
        <v>1</v>
      </c>
      <c r="L24" s="16">
        <f>[1]LaboratoryData!B27</f>
        <v>34.606299999999997</v>
      </c>
      <c r="M24" s="16">
        <f>[1]LaboratoryData!C27</f>
        <v>0.7671</v>
      </c>
      <c r="N24" s="7" t="str">
        <f>CONCATENATE(ROUND([1]LaboratoryData!D27*1000000000000000,2)," ± ", ROUND([1]LaboratoryData!E27*1000000000000000,2))</f>
        <v>112.96 ± 4.32</v>
      </c>
      <c r="O24" s="7" t="str">
        <f>CONCATENATE(ROUND([1]LaboratoryData!J27*0.001,2)," ± ", ROUND([1]LaboratoryData!K27*0.001,2))</f>
        <v>41.37 ± 1.61</v>
      </c>
      <c r="P24" s="7" t="s">
        <v>5</v>
      </c>
      <c r="Q24" s="15" t="str">
        <f>CONCATENATE('[1]CRONUS-Earth v.3'!W38," ± ",'[1]CRONUS-Earth v.3'!X38)</f>
        <v>8817 ± 344</v>
      </c>
      <c r="R24" s="15"/>
      <c r="S24" s="15"/>
      <c r="T24" s="26"/>
      <c r="U24" s="26"/>
      <c r="V24" s="3"/>
      <c r="W24" s="3"/>
      <c r="X24" s="3"/>
      <c r="Y24" s="3"/>
      <c r="Z24" s="3"/>
      <c r="AA24" s="3"/>
      <c r="AB24" s="3"/>
    </row>
    <row r="25" spans="1:28" ht="9.75" customHeight="1" x14ac:dyDescent="0.2">
      <c r="A25" s="3"/>
      <c r="B25" s="7" t="s">
        <v>28</v>
      </c>
      <c r="C25" s="22">
        <f>[1]CalculatorInfo!C21</f>
        <v>79.922629999999998</v>
      </c>
      <c r="D25" s="22">
        <f>[1]CalculatorInfo!D21</f>
        <v>-63.747540000000001</v>
      </c>
      <c r="E25" s="21">
        <f>[1]CalculatorInfo!E21</f>
        <v>132.34732055664</v>
      </c>
      <c r="F25" s="7">
        <v>60</v>
      </c>
      <c r="G25" s="7">
        <v>65</v>
      </c>
      <c r="H25" s="7">
        <v>40</v>
      </c>
      <c r="I25" s="17" t="s">
        <v>10</v>
      </c>
      <c r="J25" s="7">
        <v>2</v>
      </c>
      <c r="K25" s="4">
        <v>1</v>
      </c>
      <c r="L25" s="16">
        <f>[1]LaboratoryData!B28</f>
        <v>33.1509</v>
      </c>
      <c r="M25" s="16">
        <f>[1]LaboratoryData!C28</f>
        <v>0.76170000000000004</v>
      </c>
      <c r="N25" s="7" t="str">
        <f>CONCATENATE(ROUND([1]LaboratoryData!D28*1000000000000000,2)," ± ", ROUND([1]LaboratoryData!E28*1000000000000000,2))</f>
        <v>98.69 ± 3.05</v>
      </c>
      <c r="O25" s="7" t="str">
        <f>CONCATENATE(ROUND([1]LaboratoryData!J28*0.001,2)," ± ", ROUND([1]LaboratoryData!K28*0.001,2))</f>
        <v>37.37 ± 1.18</v>
      </c>
      <c r="P25" s="7" t="s">
        <v>5</v>
      </c>
      <c r="Q25" s="15" t="str">
        <f>CONCATENATE('[1]CRONUS-Earth v.3'!W39," ± ",'[1]CRONUS-Earth v.3'!X39)</f>
        <v>7933 ± 251</v>
      </c>
      <c r="R25" s="15"/>
      <c r="S25" s="15"/>
      <c r="T25" s="3"/>
      <c r="U25" s="3"/>
      <c r="V25" s="3"/>
      <c r="W25" s="3"/>
      <c r="X25" s="3"/>
      <c r="Y25" s="3"/>
      <c r="Z25" s="3"/>
      <c r="AA25" s="3"/>
      <c r="AB25" s="3"/>
    </row>
    <row r="26" spans="1:28" ht="9.75" customHeight="1" x14ac:dyDescent="0.2">
      <c r="A26" s="3"/>
      <c r="B26" s="7" t="s">
        <v>27</v>
      </c>
      <c r="C26" s="22">
        <f>[1]CalculatorInfo!C22</f>
        <v>79.922420000000002</v>
      </c>
      <c r="D26" s="22">
        <f>[1]CalculatorInfo!D22</f>
        <v>-63.739570000000001</v>
      </c>
      <c r="E26" s="21">
        <f>[1]CalculatorInfo!E22</f>
        <v>137.72885131835901</v>
      </c>
      <c r="F26" s="7">
        <v>60</v>
      </c>
      <c r="G26" s="7">
        <v>70</v>
      </c>
      <c r="H26" s="7">
        <v>35</v>
      </c>
      <c r="I26" s="17" t="s">
        <v>6</v>
      </c>
      <c r="J26" s="7">
        <v>2</v>
      </c>
      <c r="K26" s="4">
        <v>1</v>
      </c>
      <c r="L26" s="16">
        <f>[1]LaboratoryData!B29</f>
        <v>37.027999999999999</v>
      </c>
      <c r="M26" s="16">
        <f>[1]LaboratoryData!C29</f>
        <v>0.76870000000000005</v>
      </c>
      <c r="N26" s="7" t="str">
        <f>CONCATENATE(ROUND([1]LaboratoryData!D29*1000000000000000,2)," ± ", ROUND([1]LaboratoryData!E29*1000000000000000,2))</f>
        <v>153.93 ± 9.58</v>
      </c>
      <c r="O26" s="7" t="str">
        <f>CONCATENATE(ROUND([1]LaboratoryData!J29*0.001,2)," ± ", ROUND([1]LaboratoryData!K29*0.001,2))</f>
        <v>53.05 ± 3.34</v>
      </c>
      <c r="P26" s="7" t="s">
        <v>5</v>
      </c>
      <c r="Q26" s="15" t="str">
        <f>CONCATENATE('[1]CRONUS-Earth v.3'!W40," ± ",'[1]CRONUS-Earth v.3'!X40)</f>
        <v>11254 ± 711</v>
      </c>
      <c r="R26" s="15"/>
      <c r="S26" s="15"/>
      <c r="T26" s="3"/>
      <c r="U26" s="3"/>
      <c r="V26" s="3"/>
      <c r="W26" s="3"/>
      <c r="X26" s="3"/>
      <c r="Y26" s="3"/>
      <c r="Z26" s="3"/>
      <c r="AA26" s="3"/>
      <c r="AB26" s="3"/>
    </row>
    <row r="27" spans="1:28" ht="9.75" customHeight="1" x14ac:dyDescent="0.2">
      <c r="A27" s="25" t="s">
        <v>26</v>
      </c>
      <c r="B27" s="7"/>
      <c r="C27" s="7"/>
      <c r="D27" s="7"/>
      <c r="E27" s="15"/>
      <c r="F27" s="7"/>
      <c r="G27" s="7"/>
      <c r="H27" s="7"/>
      <c r="I27" s="17"/>
      <c r="J27" s="7"/>
      <c r="K27" s="4"/>
      <c r="L27" s="16"/>
      <c r="M27" s="16"/>
      <c r="N27" s="3"/>
      <c r="O27" s="3"/>
      <c r="P27" s="7"/>
      <c r="Q27" s="7"/>
      <c r="R27" s="15"/>
      <c r="S27" s="15"/>
      <c r="T27" s="3"/>
      <c r="U27" s="3"/>
      <c r="V27" s="3"/>
      <c r="W27" s="3"/>
      <c r="X27" s="3"/>
      <c r="Y27" s="3"/>
      <c r="Z27" s="3"/>
      <c r="AA27" s="3"/>
      <c r="AB27" s="3"/>
    </row>
    <row r="28" spans="1:28" ht="9.75" customHeight="1" x14ac:dyDescent="0.2">
      <c r="A28" s="20" t="s">
        <v>25</v>
      </c>
      <c r="B28" s="7"/>
      <c r="C28" s="7"/>
      <c r="D28" s="7"/>
      <c r="E28" s="15"/>
      <c r="F28" s="7"/>
      <c r="G28" s="7"/>
      <c r="H28" s="7"/>
      <c r="I28" s="17"/>
      <c r="J28" s="7"/>
      <c r="K28" s="4"/>
      <c r="L28" s="16"/>
      <c r="M28" s="16"/>
      <c r="N28" s="3"/>
      <c r="O28" s="3"/>
      <c r="P28" s="7"/>
      <c r="Q28" s="7"/>
      <c r="R28" s="15"/>
      <c r="S28" s="15"/>
      <c r="T28" s="3"/>
      <c r="U28" s="3"/>
      <c r="V28" s="3"/>
      <c r="W28" s="3"/>
      <c r="X28" s="3"/>
      <c r="Y28" s="3"/>
      <c r="Z28" s="3"/>
      <c r="AA28" s="3"/>
      <c r="AB28" s="3"/>
    </row>
    <row r="29" spans="1:28" ht="9.75" customHeight="1" x14ac:dyDescent="0.2">
      <c r="A29" s="20" t="s">
        <v>24</v>
      </c>
      <c r="B29" s="7"/>
      <c r="C29" s="7"/>
      <c r="D29" s="7"/>
      <c r="E29" s="15"/>
      <c r="F29" s="7"/>
      <c r="G29" s="7"/>
      <c r="H29" s="7"/>
      <c r="I29" s="17"/>
      <c r="J29" s="7"/>
      <c r="K29" s="4"/>
      <c r="L29" s="16"/>
      <c r="M29" s="16"/>
      <c r="N29" s="3"/>
      <c r="O29" s="3"/>
      <c r="P29" s="7"/>
      <c r="Q29" s="7"/>
      <c r="R29" s="7"/>
      <c r="S29" s="15"/>
      <c r="T29" s="3"/>
      <c r="U29" s="3"/>
      <c r="V29" s="3"/>
      <c r="W29" s="3"/>
      <c r="X29" s="3"/>
      <c r="Y29" s="3"/>
      <c r="Z29" s="3"/>
      <c r="AA29" s="3"/>
      <c r="AB29" s="3"/>
    </row>
    <row r="30" spans="1:28" ht="9.75" customHeight="1" x14ac:dyDescent="0.2">
      <c r="A30" s="8"/>
      <c r="B30" s="7" t="s">
        <v>23</v>
      </c>
      <c r="C30" s="22">
        <f>[1]CalculatorInfo!C26</f>
        <v>80.668009999999995</v>
      </c>
      <c r="D30" s="22">
        <f>[1]CalculatorInfo!D26</f>
        <v>-59.835410000000003</v>
      </c>
      <c r="E30" s="21">
        <f>[1]CalculatorInfo!E26</f>
        <v>124.513366699218</v>
      </c>
      <c r="F30" s="7">
        <v>70</v>
      </c>
      <c r="G30" s="7">
        <v>70</v>
      </c>
      <c r="H30" s="7">
        <v>40</v>
      </c>
      <c r="I30" s="17" t="s">
        <v>6</v>
      </c>
      <c r="J30" s="7">
        <v>2</v>
      </c>
      <c r="K30" s="4">
        <v>0.952140243</v>
      </c>
      <c r="L30" s="16">
        <f>[1]LaboratoryData!B33</f>
        <v>39.8264</v>
      </c>
      <c r="M30" s="16">
        <f>[1]LaboratoryData!C33</f>
        <v>0.76300000000000001</v>
      </c>
      <c r="N30" s="7" t="str">
        <f>CONCATENATE(ROUND([1]LaboratoryData!D33*1000000000000000,2)," ± ", ROUND([1]LaboratoryData!E33*1000000000000000,2))</f>
        <v>46.85 ± 2.22</v>
      </c>
      <c r="O30" s="7" t="str">
        <f>CONCATENATE(ROUND([1]LaboratoryData!J33*0.001,2)," ± ", ROUND([1]LaboratoryData!K33*0.001,2))</f>
        <v>14.46 ± 0.72</v>
      </c>
      <c r="P30" s="7" t="s">
        <v>5</v>
      </c>
      <c r="Q30" s="15" t="str">
        <f>CONCATENATE('[1]CRONUS-Earth v.3'!W29," ± ",'[1]CRONUS-Earth v.3'!X29)</f>
        <v>3159 ± 157</v>
      </c>
      <c r="R30" s="15"/>
      <c r="S30" s="15"/>
      <c r="T30" s="14"/>
      <c r="U30" s="14"/>
      <c r="V30" s="3"/>
      <c r="W30" s="3"/>
      <c r="X30" s="3"/>
      <c r="Y30" s="3"/>
      <c r="Z30" s="3"/>
      <c r="AA30" s="3"/>
      <c r="AB30" s="3"/>
    </row>
    <row r="31" spans="1:28" ht="9.75" customHeight="1" x14ac:dyDescent="0.2">
      <c r="A31" s="3"/>
      <c r="B31" s="7" t="s">
        <v>22</v>
      </c>
      <c r="C31" s="22">
        <f>[1]CalculatorInfo!C27</f>
        <v>80.668369999999996</v>
      </c>
      <c r="D31" s="22">
        <f>[1]CalculatorInfo!D27</f>
        <v>-59.814839999999997</v>
      </c>
      <c r="E31" s="21">
        <f>[1]CalculatorInfo!E27</f>
        <v>130.59791564941401</v>
      </c>
      <c r="F31" s="7">
        <v>100</v>
      </c>
      <c r="G31" s="7">
        <v>120</v>
      </c>
      <c r="H31" s="7">
        <v>60</v>
      </c>
      <c r="I31" s="17" t="s">
        <v>6</v>
      </c>
      <c r="J31" s="7">
        <v>2</v>
      </c>
      <c r="K31" s="4">
        <f>0.970317283</f>
        <v>0.97031728299999997</v>
      </c>
      <c r="L31" s="16">
        <f>[1]LaboratoryData!B34</f>
        <v>41.1526</v>
      </c>
      <c r="M31" s="16">
        <f>[1]LaboratoryData!C34</f>
        <v>0.76470000000000005</v>
      </c>
      <c r="N31" s="7" t="str">
        <f>CONCATENATE(ROUND([1]LaboratoryData!D34*1000000000000000,2)," ± ", ROUND([1]LaboratoryData!E34*1000000000000000,2))</f>
        <v>42.4 ± 5.88</v>
      </c>
      <c r="O31" s="7" t="str">
        <f>CONCATENATE(ROUND([1]LaboratoryData!J34*0.001,2)," ± ", ROUND([1]LaboratoryData!K34*0.001,2))</f>
        <v>12.63 ± 1.84</v>
      </c>
      <c r="P31" s="7" t="s">
        <v>5</v>
      </c>
      <c r="Q31" s="15" t="str">
        <f>CONCATENATE('[1]CRONUS-Earth v.3'!W33," ± ",'[1]CRONUS-Earth v.3'!X33)</f>
        <v>2733 ± 398</v>
      </c>
      <c r="R31" s="15"/>
      <c r="S31" s="15"/>
      <c r="T31" s="14"/>
      <c r="U31" s="14"/>
      <c r="V31" s="3"/>
      <c r="W31" s="3"/>
      <c r="X31" s="3"/>
      <c r="Y31" s="3"/>
      <c r="Z31" s="3"/>
      <c r="AA31" s="3"/>
      <c r="AB31" s="3"/>
    </row>
    <row r="32" spans="1:28" ht="9.75" customHeight="1" x14ac:dyDescent="0.2">
      <c r="A32" s="3"/>
      <c r="B32" s="7" t="s">
        <v>21</v>
      </c>
      <c r="C32" s="22">
        <f>[1]CalculatorInfo!C28</f>
        <v>80.668610000000001</v>
      </c>
      <c r="D32" s="22">
        <f>[1]CalculatorInfo!D28</f>
        <v>-59.80894</v>
      </c>
      <c r="E32" s="21">
        <f>[1]CalculatorInfo!E28</f>
        <v>137.23960876464801</v>
      </c>
      <c r="F32" s="7">
        <v>60</v>
      </c>
      <c r="G32" s="7">
        <v>60</v>
      </c>
      <c r="H32" s="7">
        <v>40</v>
      </c>
      <c r="I32" s="17" t="s">
        <v>6</v>
      </c>
      <c r="J32" s="7">
        <v>2</v>
      </c>
      <c r="K32" s="4">
        <v>0.96555679000000005</v>
      </c>
      <c r="L32" s="16">
        <f>[1]LaboratoryData!B35</f>
        <v>37.043799999999997</v>
      </c>
      <c r="M32" s="16">
        <f>[1]LaboratoryData!C35</f>
        <v>0.77600000000000002</v>
      </c>
      <c r="N32" s="7" t="str">
        <f>CONCATENATE(ROUND([1]LaboratoryData!D35*1000000000000000,2)," ± ", ROUND([1]LaboratoryData!E35*1000000000000000,2))</f>
        <v>35.95 ± 4.85</v>
      </c>
      <c r="O32" s="7" t="str">
        <f>CONCATENATE(ROUND([1]LaboratoryData!J35*0.001,2)," ± ", ROUND([1]LaboratoryData!K35*0.001,2))</f>
        <v>11.98 ± 1.71</v>
      </c>
      <c r="P32" s="7" t="s">
        <v>5</v>
      </c>
      <c r="Q32" s="15" t="str">
        <f>CONCATENATE('[1]CRONUS-Earth v.3'!W34," ± ",'[1]CRONUS-Earth v.3'!X34)</f>
        <v>2575 ± 368</v>
      </c>
      <c r="R32" s="15"/>
      <c r="S32" s="15"/>
      <c r="T32" s="14"/>
      <c r="U32" s="14"/>
      <c r="V32" s="3"/>
      <c r="W32" s="3"/>
      <c r="X32" s="3"/>
      <c r="Y32" s="3"/>
      <c r="Z32" s="3"/>
      <c r="AA32" s="3"/>
      <c r="AB32" s="3"/>
    </row>
    <row r="33" spans="1:28" ht="9.75" customHeight="1" x14ac:dyDescent="0.2">
      <c r="A33" s="20" t="s">
        <v>20</v>
      </c>
      <c r="B33" s="7"/>
      <c r="C33" s="22"/>
      <c r="D33" s="22"/>
      <c r="E33" s="24"/>
      <c r="F33" s="7"/>
      <c r="G33" s="7"/>
      <c r="H33" s="7"/>
      <c r="I33" s="17"/>
      <c r="J33" s="7"/>
      <c r="K33" s="6"/>
      <c r="L33" s="16"/>
      <c r="M33" s="16"/>
      <c r="N33" s="3"/>
      <c r="O33" s="3"/>
      <c r="P33" s="7"/>
      <c r="Q33" s="3"/>
      <c r="R33" s="23"/>
      <c r="S33" s="15"/>
      <c r="T33" s="3"/>
      <c r="U33" s="3"/>
      <c r="V33" s="3"/>
      <c r="W33" s="3"/>
      <c r="X33" s="3"/>
      <c r="Y33" s="3"/>
      <c r="Z33" s="3"/>
      <c r="AA33" s="3"/>
      <c r="AB33" s="3"/>
    </row>
    <row r="34" spans="1:28" ht="9.75" customHeight="1" x14ac:dyDescent="0.2">
      <c r="A34" s="3"/>
      <c r="B34" s="7" t="s">
        <v>19</v>
      </c>
      <c r="C34" s="22">
        <f>[1]CalculatorInfo!C23</f>
        <v>80.668040000000005</v>
      </c>
      <c r="D34" s="22">
        <f>[1]CalculatorInfo!D23</f>
        <v>-59.841149999999999</v>
      </c>
      <c r="E34" s="21">
        <f>[1]CalculatorInfo!E23</f>
        <v>121.013305664062</v>
      </c>
      <c r="F34" s="7">
        <v>70</v>
      </c>
      <c r="G34" s="7">
        <v>40</v>
      </c>
      <c r="H34" s="7">
        <v>40</v>
      </c>
      <c r="I34" s="17" t="s">
        <v>6</v>
      </c>
      <c r="J34" s="7">
        <v>2</v>
      </c>
      <c r="K34" s="4">
        <f>0.970317283</f>
        <v>0.97031728299999997</v>
      </c>
      <c r="L34" s="16">
        <f>[1]LaboratoryData!B30</f>
        <v>38.321100000000001</v>
      </c>
      <c r="M34" s="16">
        <f>[1]LaboratoryData!C30</f>
        <v>0.76700000000000002</v>
      </c>
      <c r="N34" s="7" t="str">
        <f>CONCATENATE(ROUND([1]LaboratoryData!D30*1000000000000000,2)," ± ", ROUND([1]LaboratoryData!E30*1000000000000000,2))</f>
        <v>5.94 ± 1.65</v>
      </c>
      <c r="O34" s="7" t="str">
        <f>CONCATENATE(ROUND([1]LaboratoryData!J30*0.001,2)," ± ", ROUND([1]LaboratoryData!K30*0.001,2))</f>
        <v>1.34 ± 0.56</v>
      </c>
      <c r="P34" s="7" t="s">
        <v>5</v>
      </c>
      <c r="Q34" s="15" t="str">
        <f>CONCATENATE('[1]CRONUS-Earth v.3'!W30," ± ",'[1]CRONUS-Earth v.3'!X30)</f>
        <v>304 ± 127</v>
      </c>
      <c r="R34" s="3"/>
      <c r="S34" s="15"/>
      <c r="T34" s="14"/>
      <c r="U34" s="14"/>
      <c r="V34" s="3"/>
      <c r="W34" s="3"/>
      <c r="X34" s="3"/>
      <c r="Y34" s="3"/>
      <c r="Z34" s="3"/>
      <c r="AA34" s="3"/>
      <c r="AB34" s="3"/>
    </row>
    <row r="35" spans="1:28" ht="9.75" customHeight="1" x14ac:dyDescent="0.2">
      <c r="A35" s="3"/>
      <c r="B35" s="7" t="s">
        <v>18</v>
      </c>
      <c r="C35" s="22">
        <f>[1]CalculatorInfo!C24</f>
        <v>80.668080000000003</v>
      </c>
      <c r="D35" s="22">
        <f>[1]CalculatorInfo!D24</f>
        <v>-59.851219999999998</v>
      </c>
      <c r="E35" s="21">
        <f>[1]CalculatorInfo!E24</f>
        <v>110.564697265625</v>
      </c>
      <c r="F35" s="7">
        <v>120</v>
      </c>
      <c r="G35" s="7">
        <v>90</v>
      </c>
      <c r="H35" s="7">
        <v>70</v>
      </c>
      <c r="I35" s="17" t="s">
        <v>6</v>
      </c>
      <c r="J35" s="7">
        <v>2</v>
      </c>
      <c r="K35" s="4">
        <f>0.970317283</f>
        <v>0.97031728299999997</v>
      </c>
      <c r="L35" s="16">
        <f>[1]LaboratoryData!B31</f>
        <v>40.092399999999998</v>
      </c>
      <c r="M35" s="16">
        <f>[1]LaboratoryData!C31</f>
        <v>0.77370000000000005</v>
      </c>
      <c r="N35" s="7" t="str">
        <f>CONCATENATE(ROUND([1]LaboratoryData!D31*1000000000000000,2)," ± ", ROUND([1]LaboratoryData!E31*1000000000000000,2))</f>
        <v>6.35 ± 1.64</v>
      </c>
      <c r="O35" s="7" t="str">
        <f>CONCATENATE(ROUND([1]LaboratoryData!J31*0.001,2)," ± ", ROUND([1]LaboratoryData!K31*0.001,2))</f>
        <v>1.43 ± 0.54</v>
      </c>
      <c r="P35" s="7" t="s">
        <v>5</v>
      </c>
      <c r="Q35" s="15" t="str">
        <f>CONCATENATE('[1]CRONUS-Earth v.3'!W31," ± ",'[1]CRONUS-Earth v.3'!X31)</f>
        <v>320 ± 120</v>
      </c>
      <c r="R35" s="3"/>
      <c r="S35" s="15"/>
      <c r="T35" s="14"/>
      <c r="U35" s="14"/>
      <c r="V35" s="3"/>
      <c r="W35" s="3"/>
      <c r="X35" s="3"/>
      <c r="Y35" s="3"/>
      <c r="Z35" s="3"/>
      <c r="AA35" s="3"/>
      <c r="AB35" s="3"/>
    </row>
    <row r="36" spans="1:28" ht="9.75" customHeight="1" x14ac:dyDescent="0.2">
      <c r="A36" s="3"/>
      <c r="B36" s="7" t="s">
        <v>17</v>
      </c>
      <c r="C36" s="22">
        <f>[1]CalculatorInfo!C25</f>
        <v>80.668040000000005</v>
      </c>
      <c r="D36" s="22">
        <f>[1]CalculatorInfo!D25</f>
        <v>-59.822400000000002</v>
      </c>
      <c r="E36" s="21">
        <f>[1]CalculatorInfo!E25</f>
        <v>116.62773895263599</v>
      </c>
      <c r="F36" s="7">
        <v>60</v>
      </c>
      <c r="G36" s="7">
        <v>50</v>
      </c>
      <c r="H36" s="7">
        <v>50</v>
      </c>
      <c r="I36" s="17" t="s">
        <v>6</v>
      </c>
      <c r="J36" s="7">
        <v>2</v>
      </c>
      <c r="K36" s="4">
        <f>0.970317283</f>
        <v>0.97031728299999997</v>
      </c>
      <c r="L36" s="16">
        <f>[1]LaboratoryData!B32</f>
        <v>39.569499999999998</v>
      </c>
      <c r="M36" s="16">
        <f>[1]LaboratoryData!C32</f>
        <v>0.76459999999999995</v>
      </c>
      <c r="N36" s="7" t="str">
        <f>CONCATENATE(ROUND([1]LaboratoryData!D32*1000000000000000,2)," ± ", ROUND([1]LaboratoryData!E32*1000000000000000,2))</f>
        <v>5.72 ± 1.27</v>
      </c>
      <c r="O36" s="7" t="str">
        <f>CONCATENATE(ROUND([1]LaboratoryData!J32*0.001,2)," ± ", ROUND([1]LaboratoryData!K32*0.001,2))</f>
        <v>1.22 ± 0.42</v>
      </c>
      <c r="P36" s="7" t="s">
        <v>5</v>
      </c>
      <c r="Q36" s="15" t="str">
        <f>CONCATENATE('[1]CRONUS-Earth v.3'!W32," ± ",'[1]CRONUS-Earth v.3'!X32)</f>
        <v>276 ± 94</v>
      </c>
      <c r="R36" s="3"/>
      <c r="S36" s="15"/>
      <c r="T36" s="14"/>
      <c r="U36" s="14"/>
      <c r="V36" s="3"/>
      <c r="W36" s="3"/>
      <c r="X36" s="3"/>
      <c r="Y36" s="3"/>
      <c r="Z36" s="3"/>
      <c r="AA36" s="3"/>
      <c r="AB36" s="3"/>
    </row>
    <row r="37" spans="1:28" ht="9.75" customHeight="1" x14ac:dyDescent="0.2">
      <c r="A37" s="20" t="s">
        <v>16</v>
      </c>
      <c r="B37" s="7"/>
      <c r="C37" s="7"/>
      <c r="D37" s="7"/>
      <c r="E37" s="15"/>
      <c r="F37" s="7"/>
      <c r="G37" s="7"/>
      <c r="H37" s="7"/>
      <c r="I37" s="17"/>
      <c r="J37" s="7"/>
      <c r="K37" s="4"/>
      <c r="L37" s="16"/>
      <c r="M37" s="16"/>
      <c r="N37" s="7"/>
      <c r="O37" s="3"/>
      <c r="P37" s="7"/>
      <c r="Q37" s="15"/>
      <c r="R37" s="7" t="str">
        <f>CONCATENATE(ROUND([1]OutlierTest!AJ28,-1)," ± ",ROUND([1]OutlierTest!AL28,-1))</f>
        <v>300 ± 190</v>
      </c>
      <c r="S37" s="15"/>
      <c r="T37" s="3"/>
      <c r="U37" s="3"/>
      <c r="V37" s="3"/>
      <c r="W37" s="3"/>
      <c r="X37" s="3"/>
      <c r="Y37" s="3"/>
      <c r="Z37" s="3"/>
      <c r="AA37" s="3"/>
      <c r="AB37" s="3"/>
    </row>
    <row r="38" spans="1:28" ht="9.75" customHeight="1" x14ac:dyDescent="0.2">
      <c r="A38" s="3"/>
      <c r="B38" s="7" t="s">
        <v>15</v>
      </c>
      <c r="C38" s="7">
        <v>80.284540000000007</v>
      </c>
      <c r="D38" s="7">
        <v>-59.467579999999998</v>
      </c>
      <c r="E38" s="18">
        <v>378.43463134765602</v>
      </c>
      <c r="F38" s="7">
        <v>40</v>
      </c>
      <c r="G38" s="7">
        <v>30</v>
      </c>
      <c r="H38" s="7">
        <v>30</v>
      </c>
      <c r="I38" s="17" t="s">
        <v>13</v>
      </c>
      <c r="J38" s="7">
        <v>2</v>
      </c>
      <c r="K38" s="4">
        <v>1</v>
      </c>
      <c r="L38" s="16">
        <f>[1]LaboratoryData!B36</f>
        <v>49.8992</v>
      </c>
      <c r="M38" s="16">
        <f>[1]LaboratoryData!C36</f>
        <v>0.76200000000000001</v>
      </c>
      <c r="N38" s="7" t="str">
        <f>CONCATENATE(ROUND([1]LaboratoryData!D36*1000000000000000,2)," ± ", ROUND([1]LaboratoryData!E36*1000000000000000,2))</f>
        <v>171.44 ± 5.48</v>
      </c>
      <c r="O38" s="7" t="str">
        <f>CONCATENATE(ROUND([1]LaboratoryData!J36*0.001,2)," ± ", ROUND([1]LaboratoryData!K36*0.001,2))</f>
        <v>43.51 ± 1.41</v>
      </c>
      <c r="P38" s="7" t="s">
        <v>5</v>
      </c>
      <c r="Q38" s="15" t="str">
        <f>CONCATENATE('[1]CRONUS-Earth v.3'!W8," ± ",'[1]CRONUS-Earth v.3'!X8)</f>
        <v>7237 ± 235</v>
      </c>
      <c r="R38" s="3"/>
      <c r="S38" s="15"/>
      <c r="T38" s="14"/>
      <c r="U38" s="14"/>
      <c r="V38" s="3"/>
      <c r="W38" s="3"/>
      <c r="X38" s="3"/>
      <c r="Y38" s="3"/>
      <c r="Z38" s="3"/>
      <c r="AA38" s="3"/>
      <c r="AB38" s="3"/>
    </row>
    <row r="39" spans="1:28" ht="9.75" customHeight="1" x14ac:dyDescent="0.2">
      <c r="A39" s="3"/>
      <c r="B39" s="7" t="s">
        <v>14</v>
      </c>
      <c r="C39" s="7">
        <v>80.411330000000007</v>
      </c>
      <c r="D39" s="7">
        <v>-60.025840000000002</v>
      </c>
      <c r="E39" s="18">
        <v>139.70014953613199</v>
      </c>
      <c r="F39" s="7">
        <v>100</v>
      </c>
      <c r="G39" s="7">
        <v>80</v>
      </c>
      <c r="H39" s="7">
        <v>40</v>
      </c>
      <c r="I39" s="17" t="s">
        <v>13</v>
      </c>
      <c r="J39" s="7">
        <v>2</v>
      </c>
      <c r="K39" s="4">
        <v>1</v>
      </c>
      <c r="L39" s="16">
        <f>[1]LaboratoryData!B37</f>
        <v>38.034599999999998</v>
      </c>
      <c r="M39" s="16">
        <f>[1]LaboratoryData!C37</f>
        <v>0.76729999999999998</v>
      </c>
      <c r="N39" s="7" t="str">
        <f>CONCATENATE(ROUND([1]LaboratoryData!D37*1000000000000000,2)," ± ", ROUND([1]LaboratoryData!E37*1000000000000000,2))</f>
        <v>132.92 ± 11.76</v>
      </c>
      <c r="O39" s="7" t="str">
        <f>CONCATENATE(ROUND([1]LaboratoryData!J37*0.001,2)," ± ", ROUND([1]LaboratoryData!K37*0.001,2))</f>
        <v>44.42 ± 3.99</v>
      </c>
      <c r="P39" s="7" t="s">
        <v>5</v>
      </c>
      <c r="Q39" s="15" t="str">
        <f>CONCATENATE('[1]CRONUS-Earth v.3'!W9," ± ",'[1]CRONUS-Earth v.3'!X9)</f>
        <v>9360 ± 843</v>
      </c>
      <c r="R39" s="15"/>
      <c r="S39" s="15"/>
      <c r="T39" s="14"/>
      <c r="U39" s="14"/>
      <c r="V39" s="3"/>
      <c r="W39" s="3"/>
      <c r="X39" s="3"/>
      <c r="Y39" s="3"/>
      <c r="Z39" s="3"/>
      <c r="AA39" s="3"/>
      <c r="AB39" s="3"/>
    </row>
    <row r="40" spans="1:28" ht="9.75" customHeight="1" x14ac:dyDescent="0.2">
      <c r="A40" s="3"/>
      <c r="B40" s="7" t="s">
        <v>12</v>
      </c>
      <c r="C40" s="7">
        <v>80.415300000000002</v>
      </c>
      <c r="D40" s="7">
        <v>-60.049079999999996</v>
      </c>
      <c r="E40" s="18">
        <v>131.72128295898401</v>
      </c>
      <c r="F40" s="7">
        <v>70</v>
      </c>
      <c r="G40" s="7">
        <v>50</v>
      </c>
      <c r="H40" s="7">
        <v>50</v>
      </c>
      <c r="I40" s="17" t="s">
        <v>10</v>
      </c>
      <c r="J40" s="7">
        <v>2</v>
      </c>
      <c r="K40" s="4">
        <v>1</v>
      </c>
      <c r="L40" s="16">
        <f>[1]LaboratoryData!B38</f>
        <v>40.206000000000003</v>
      </c>
      <c r="M40" s="16">
        <f>[1]LaboratoryData!C38</f>
        <v>0.77049999999999996</v>
      </c>
      <c r="N40" s="7" t="str">
        <f>CONCATENATE(ROUND([1]LaboratoryData!D38*1000000000000000,2)," ± ", ROUND([1]LaboratoryData!E38*1000000000000000,2))</f>
        <v>8.24 ± 1.68</v>
      </c>
      <c r="O40" s="7" t="str">
        <f>CONCATENATE(ROUND([1]LaboratoryData!J38*0.001,2)," ± ", ROUND([1]LaboratoryData!K38*0.001,2))</f>
        <v>2.03 ± 0.54</v>
      </c>
      <c r="P40" s="7" t="s">
        <v>5</v>
      </c>
      <c r="Q40" s="15" t="str">
        <f>CONCATENATE('[1]CRONUS-Earth v.3'!W10," ± ",'[1]CRONUS-Earth v.3'!X10)</f>
        <v>426 ± 114</v>
      </c>
      <c r="R40" s="15"/>
      <c r="S40" s="15"/>
      <c r="T40" s="14"/>
      <c r="U40" s="14"/>
      <c r="V40" s="3"/>
      <c r="W40" s="3"/>
      <c r="X40" s="3"/>
      <c r="Y40" s="3"/>
      <c r="Z40" s="3"/>
      <c r="AA40" s="3"/>
      <c r="AB40" s="3"/>
    </row>
    <row r="41" spans="1:28" ht="9.75" customHeight="1" x14ac:dyDescent="0.2">
      <c r="A41" s="19"/>
      <c r="B41" s="7" t="s">
        <v>11</v>
      </c>
      <c r="C41" s="7">
        <v>80.405429999999996</v>
      </c>
      <c r="D41" s="7">
        <v>-59.998759999999997</v>
      </c>
      <c r="E41" s="18">
        <v>151.27462768554599</v>
      </c>
      <c r="F41" s="7">
        <v>170</v>
      </c>
      <c r="G41" s="7">
        <v>180</v>
      </c>
      <c r="H41" s="7">
        <v>80</v>
      </c>
      <c r="I41" s="17" t="s">
        <v>10</v>
      </c>
      <c r="J41" s="7">
        <v>2</v>
      </c>
      <c r="K41" s="4">
        <v>1</v>
      </c>
      <c r="L41" s="16">
        <f>[1]LaboratoryData!B39</f>
        <v>25.969799999999999</v>
      </c>
      <c r="M41" s="16">
        <f>[1]LaboratoryData!C39</f>
        <v>0.77090000000000003</v>
      </c>
      <c r="N41" s="7" t="str">
        <f>CONCATENATE(ROUND([1]LaboratoryData!D39*1000000000000000,2)," ± ", ROUND([1]LaboratoryData!E39*1000000000000000,2))</f>
        <v>7.7 ± 1.3</v>
      </c>
      <c r="O41" s="7" t="str">
        <f>CONCATENATE(ROUND([1]LaboratoryData!J39*0.001,2)," ± ", ROUND([1]LaboratoryData!K39*0.001,2))</f>
        <v>2.88 ± 0.66</v>
      </c>
      <c r="P41" s="7" t="s">
        <v>5</v>
      </c>
      <c r="Q41" s="15" t="str">
        <f>CONCATENATE('[1]CRONUS-Earth v.3'!W12," ± ",'[1]CRONUS-Earth v.3'!X12)</f>
        <v>578 ± 133</v>
      </c>
      <c r="R41" s="3"/>
      <c r="S41" s="15"/>
      <c r="T41" s="14"/>
      <c r="U41" s="14"/>
      <c r="V41" s="3"/>
      <c r="W41" s="3"/>
      <c r="X41" s="3"/>
      <c r="Y41" s="3"/>
      <c r="Z41" s="3"/>
      <c r="AA41" s="3"/>
      <c r="AB41" s="3"/>
    </row>
    <row r="42" spans="1:28" ht="9.75" customHeight="1" x14ac:dyDescent="0.2">
      <c r="A42" s="3"/>
      <c r="B42" s="7" t="s">
        <v>9</v>
      </c>
      <c r="C42" s="7">
        <v>80.412210000000002</v>
      </c>
      <c r="D42" s="7">
        <v>-60.034840000000003</v>
      </c>
      <c r="E42" s="18">
        <v>141.63420104980401</v>
      </c>
      <c r="F42" s="7">
        <v>66</v>
      </c>
      <c r="G42" s="7">
        <v>46</v>
      </c>
      <c r="H42" s="7">
        <v>40</v>
      </c>
      <c r="I42" s="17" t="s">
        <v>6</v>
      </c>
      <c r="J42" s="7">
        <v>2</v>
      </c>
      <c r="K42" s="4">
        <v>1</v>
      </c>
      <c r="L42" s="16">
        <f>[1]LaboratoryData!B40</f>
        <v>40.809399999999997</v>
      </c>
      <c r="M42" s="16">
        <f>[1]LaboratoryData!C40</f>
        <v>0.77180000000000004</v>
      </c>
      <c r="N42" s="7" t="str">
        <f>CONCATENATE(ROUND([1]LaboratoryData!D40*1000000000000000,2)," ± ", ROUND([1]LaboratoryData!E40*1000000000000000,2))</f>
        <v>3.69 ± 0.69</v>
      </c>
      <c r="O42" s="7" t="str">
        <f>CONCATENATE(ROUND([1]LaboratoryData!J40*0.001,2)," ± ", ROUND([1]LaboratoryData!K40*0.001,2))</f>
        <v>0.56 ± 0.23</v>
      </c>
      <c r="P42" s="7" t="s">
        <v>5</v>
      </c>
      <c r="Q42" s="15" t="str">
        <f>CONCATENATE('[1]CRONUS-Earth v.3'!W13," ± ",'[1]CRONUS-Earth v.3'!X13)</f>
        <v>127 ± 52</v>
      </c>
      <c r="R42" s="15"/>
      <c r="S42" s="15"/>
      <c r="T42" s="14"/>
      <c r="U42" s="14"/>
      <c r="V42" s="3"/>
      <c r="W42" s="3"/>
      <c r="X42" s="3"/>
      <c r="Y42" s="3"/>
      <c r="Z42" s="3"/>
      <c r="AA42" s="3"/>
      <c r="AB42" s="3"/>
    </row>
    <row r="43" spans="1:28" ht="9.75" customHeight="1" x14ac:dyDescent="0.2">
      <c r="A43" s="3"/>
      <c r="B43" s="7" t="s">
        <v>8</v>
      </c>
      <c r="C43" s="7">
        <v>80.412319999999994</v>
      </c>
      <c r="D43" s="7">
        <v>-60.035780000000003</v>
      </c>
      <c r="E43" s="18">
        <v>141.090896606445</v>
      </c>
      <c r="F43" s="7">
        <v>60</v>
      </c>
      <c r="G43" s="7">
        <v>51</v>
      </c>
      <c r="H43" s="7">
        <v>33</v>
      </c>
      <c r="I43" s="17" t="s">
        <v>6</v>
      </c>
      <c r="J43" s="7">
        <v>2</v>
      </c>
      <c r="K43" s="4">
        <v>1</v>
      </c>
      <c r="L43" s="16">
        <f>[1]LaboratoryData!B41</f>
        <v>40.7759</v>
      </c>
      <c r="M43" s="16">
        <f>[1]LaboratoryData!C41</f>
        <v>0.7651</v>
      </c>
      <c r="N43" s="7" t="str">
        <f>CONCATENATE(ROUND([1]LaboratoryData!D41*1000000000000000,2)," ± ", ROUND([1]LaboratoryData!E41*1000000000000000,2))</f>
        <v>4.29 ± 1.17</v>
      </c>
      <c r="O43" s="7" t="str">
        <f>CONCATENATE(ROUND([1]LaboratoryData!J41*0.001,2)," ± ", ROUND([1]LaboratoryData!K41*0.001,2))</f>
        <v>0.74 ± 0.38</v>
      </c>
      <c r="P43" s="7" t="s">
        <v>5</v>
      </c>
      <c r="Q43" s="15" t="str">
        <f>CONCATENATE('[1]CRONUS-Earth v.3'!W14," ± ",'[1]CRONUS-Earth v.3'!X14)</f>
        <v>165 ± 84</v>
      </c>
      <c r="R43" s="15"/>
      <c r="S43" s="15"/>
      <c r="T43" s="14"/>
      <c r="U43" s="14"/>
      <c r="V43" s="3"/>
      <c r="W43" s="3"/>
      <c r="X43" s="3"/>
      <c r="Y43" s="3"/>
      <c r="Z43" s="3"/>
      <c r="AA43" s="3"/>
      <c r="AB43" s="3"/>
    </row>
    <row r="44" spans="1:28" ht="9.75" customHeight="1" x14ac:dyDescent="0.2">
      <c r="A44" s="3"/>
      <c r="B44" s="7" t="s">
        <v>7</v>
      </c>
      <c r="C44" s="7">
        <v>80.245599999999996</v>
      </c>
      <c r="D44" s="7">
        <v>-59.345140000000001</v>
      </c>
      <c r="E44" s="18">
        <v>393.51995849609301</v>
      </c>
      <c r="F44" s="7">
        <v>250</v>
      </c>
      <c r="G44" s="7">
        <v>125</v>
      </c>
      <c r="H44" s="7">
        <v>60</v>
      </c>
      <c r="I44" s="17" t="s">
        <v>6</v>
      </c>
      <c r="J44" s="7">
        <v>2</v>
      </c>
      <c r="K44" s="4">
        <v>1</v>
      </c>
      <c r="L44" s="16">
        <f>[1]LaboratoryData!B42</f>
        <v>41.156100000000002</v>
      </c>
      <c r="M44" s="16">
        <f>[1]LaboratoryData!C42</f>
        <v>0.76700000000000002</v>
      </c>
      <c r="N44" s="7" t="str">
        <f>CONCATENATE(ROUND([1]LaboratoryData!D42*1000000000000000,2)," ± ", ROUND([1]LaboratoryData!E42*1000000000000000,2))</f>
        <v>10.73 ± 0.96</v>
      </c>
      <c r="O44" s="7" t="str">
        <f>CONCATENATE(ROUND([1]LaboratoryData!J42*0.001,2)," ± ", ROUND([1]LaboratoryData!K42*0.001,2))</f>
        <v>2.75 ± 0.31</v>
      </c>
      <c r="P44" s="7" t="s">
        <v>5</v>
      </c>
      <c r="Q44" s="15" t="str">
        <f>CONCATENATE('[1]CRONUS-Earth v.3'!W11," ± ",'[1]CRONUS-Earth v.3'!X11)</f>
        <v>442 ± 49</v>
      </c>
      <c r="R44" s="15"/>
      <c r="S44" s="15"/>
      <c r="T44" s="14"/>
      <c r="U44" s="14"/>
      <c r="V44" s="3"/>
      <c r="W44" s="3"/>
      <c r="X44" s="3"/>
      <c r="Y44" s="3"/>
      <c r="Z44" s="3"/>
      <c r="AA44" s="3"/>
      <c r="AB44" s="3"/>
    </row>
    <row r="45" spans="1:28" ht="5.25" customHeight="1" thickBot="1" x14ac:dyDescent="0.25">
      <c r="A45" s="11"/>
      <c r="B45" s="11"/>
      <c r="C45" s="11"/>
      <c r="D45" s="11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9.75" customHeight="1" x14ac:dyDescent="0.2">
      <c r="A46" s="10" t="s">
        <v>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9.75" customHeight="1" x14ac:dyDescent="0.2">
      <c r="A47" s="8" t="s">
        <v>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/>
      <c r="N47" s="3"/>
      <c r="O47" s="7"/>
      <c r="P47" s="4"/>
      <c r="Q47" s="6"/>
      <c r="R47" s="6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9.75" customHeight="1" x14ac:dyDescent="0.2">
      <c r="A48" s="8" t="s">
        <v>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7"/>
      <c r="P48" s="4"/>
      <c r="Q48" s="6"/>
      <c r="R48" s="6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9.75" customHeight="1" x14ac:dyDescent="0.2">
      <c r="A49" s="8" t="s">
        <v>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5"/>
      <c r="N49" s="3"/>
      <c r="O49" s="7"/>
      <c r="P49" s="4"/>
      <c r="Q49" s="6"/>
      <c r="R49" s="6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9.75" customHeight="1" x14ac:dyDescent="0.2">
      <c r="A50" s="8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5"/>
      <c r="N50" s="3"/>
      <c r="O50" s="7"/>
      <c r="P50" s="4"/>
      <c r="Q50" s="6"/>
      <c r="R50" s="6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9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5"/>
      <c r="N51" s="3"/>
      <c r="O51" s="3"/>
      <c r="P51" s="4"/>
      <c r="Q51" s="6"/>
      <c r="R51" s="6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9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5"/>
      <c r="N52" s="3"/>
      <c r="O52" s="3"/>
      <c r="P52" s="4"/>
      <c r="Q52" s="6"/>
      <c r="R52" s="6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9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5"/>
      <c r="N53" s="3"/>
      <c r="O53" s="4"/>
      <c r="P53" s="4"/>
      <c r="Q53" s="6"/>
      <c r="R53" s="6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9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5"/>
      <c r="N54" s="3"/>
      <c r="O54" s="4"/>
      <c r="P54" s="4"/>
      <c r="Q54" s="6"/>
      <c r="R54" s="6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9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5"/>
      <c r="N55" s="3"/>
      <c r="O55" s="4"/>
      <c r="P55" s="4"/>
      <c r="Q55" s="6"/>
      <c r="R55" s="6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9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5"/>
      <c r="N56" s="3"/>
      <c r="O56" s="4"/>
      <c r="P56" s="4"/>
      <c r="Q56" s="6"/>
      <c r="R56" s="6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9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5"/>
      <c r="N57" s="3"/>
      <c r="O57" s="4"/>
      <c r="P57" s="4"/>
      <c r="Q57" s="6"/>
      <c r="R57" s="6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9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5"/>
      <c r="N58" s="3"/>
      <c r="O58" s="4"/>
      <c r="P58" s="4"/>
      <c r="Q58" s="6"/>
      <c r="R58" s="6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9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5"/>
      <c r="N59" s="3"/>
      <c r="O59" s="4"/>
      <c r="P59" s="4"/>
      <c r="Q59" s="6"/>
      <c r="R59" s="6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9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5"/>
      <c r="N60" s="3"/>
      <c r="O60" s="4"/>
      <c r="P60" s="4"/>
      <c r="Q60" s="6"/>
      <c r="R60" s="6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9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5"/>
      <c r="N61" s="3"/>
      <c r="O61" s="4"/>
      <c r="P61" s="4"/>
      <c r="Q61" s="6"/>
      <c r="R61" s="6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9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5"/>
      <c r="N62" s="3"/>
      <c r="O62" s="4"/>
      <c r="P62" s="4"/>
      <c r="Q62" s="6"/>
      <c r="R62" s="6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9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5"/>
      <c r="N63" s="3"/>
      <c r="O63" s="4"/>
      <c r="P63" s="4"/>
      <c r="Q63" s="6"/>
      <c r="R63" s="6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9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5"/>
      <c r="N64" s="3"/>
      <c r="O64" s="4"/>
      <c r="P64" s="4"/>
      <c r="Q64" s="6"/>
      <c r="R64" s="6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9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5"/>
      <c r="N65" s="3"/>
      <c r="O65" s="4"/>
      <c r="P65" s="4"/>
      <c r="Q65" s="6"/>
      <c r="R65" s="6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9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5"/>
      <c r="N66" s="3"/>
      <c r="O66" s="4"/>
      <c r="P66" s="4"/>
      <c r="Q66" s="6"/>
      <c r="R66" s="6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9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5"/>
      <c r="N67" s="3"/>
      <c r="O67" s="4"/>
      <c r="P67" s="4"/>
      <c r="Q67" s="6"/>
      <c r="R67" s="6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9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5"/>
      <c r="N68" s="3"/>
      <c r="O68" s="4"/>
      <c r="P68" s="4"/>
      <c r="Q68" s="6"/>
      <c r="R68" s="6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9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5"/>
      <c r="N69" s="3"/>
      <c r="O69" s="4"/>
      <c r="P69" s="4"/>
      <c r="Q69" s="6"/>
      <c r="R69" s="6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9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5"/>
      <c r="N70" s="3"/>
      <c r="O70" s="4"/>
      <c r="P70" s="4"/>
      <c r="Q70" s="6"/>
      <c r="R70" s="6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9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5"/>
      <c r="N71" s="3"/>
      <c r="O71" s="4"/>
      <c r="P71" s="4"/>
      <c r="Q71" s="6"/>
      <c r="R71" s="6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9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5"/>
      <c r="N72" s="3"/>
      <c r="O72" s="4"/>
      <c r="P72" s="4"/>
      <c r="Q72" s="6"/>
      <c r="R72" s="6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9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5"/>
      <c r="N73" s="3"/>
      <c r="O73" s="4"/>
      <c r="P73" s="4"/>
      <c r="Q73" s="6"/>
      <c r="R73" s="6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9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5"/>
      <c r="N74" s="3"/>
      <c r="O74" s="4"/>
      <c r="P74" s="4"/>
      <c r="Q74" s="6"/>
      <c r="R74" s="6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9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5"/>
      <c r="N75" s="3"/>
      <c r="O75" s="4"/>
      <c r="P75" s="4"/>
      <c r="Q75" s="6"/>
      <c r="R75" s="6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9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5"/>
      <c r="N76" s="3"/>
      <c r="O76" s="4"/>
      <c r="P76" s="4"/>
      <c r="Q76" s="6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9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5"/>
      <c r="N77" s="3"/>
      <c r="O77" s="4"/>
      <c r="P77" s="4"/>
      <c r="Q77" s="6"/>
      <c r="R77" s="6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9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5"/>
      <c r="N78" s="3"/>
      <c r="O78" s="4"/>
      <c r="P78" s="4"/>
      <c r="Q78" s="6"/>
      <c r="R78" s="6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9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5"/>
      <c r="N79" s="3"/>
      <c r="O79" s="4"/>
      <c r="P79" s="4"/>
      <c r="Q79" s="6"/>
      <c r="R79" s="6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9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5"/>
      <c r="N80" s="3"/>
      <c r="O80" s="4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9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5"/>
      <c r="N81" s="3"/>
      <c r="O81" s="4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9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9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2018-06-22T07:30:43Z</dcterms:created>
  <dcterms:modified xsi:type="dcterms:W3CDTF">2018-06-22T07:32:45Z</dcterms:modified>
</cp:coreProperties>
</file>