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40" yWindow="0" windowWidth="17280" windowHeight="12380" tabRatio="500" firstSheet="4" activeTab="5"/>
  </bookViews>
  <sheets>
    <sheet name="North Sister" sheetId="1" r:id="rId1"/>
    <sheet name="Little Brother" sheetId="2" r:id="rId2"/>
    <sheet name="Matthieu Lakes Fissure (MLF)" sheetId="3" r:id="rId3"/>
    <sheet name="other volcanic centers" sheetId="4" r:id="rId4"/>
    <sheet name="O isotopic data" sheetId="5" r:id="rId5"/>
    <sheet name="Os isotopic data" sheetId="6" r:id="rId6"/>
    <sheet name="Sr, Nd, Pb Isotopic data" sheetId="7" r:id="rId7"/>
  </sheets>
  <externalReferences>
    <externalReference r:id="rId10"/>
  </externalReferences>
  <definedNames>
    <definedName name="CRITERIA">'[1]SON-Data'!#REF!</definedName>
    <definedName name="DATABASE">'[1]SON-Data'!$1:$100</definedName>
    <definedName name="EXTRACT">'[1]SON-Data'!$A$107:$A$107</definedName>
  </definedNames>
  <calcPr fullCalcOnLoad="1"/>
</workbook>
</file>

<file path=xl/sharedStrings.xml><?xml version="1.0" encoding="utf-8"?>
<sst xmlns="http://schemas.openxmlformats.org/spreadsheetml/2006/main" count="727" uniqueCount="381">
  <si>
    <t>NS-02-58</t>
  </si>
  <si>
    <t>NS-02-59</t>
  </si>
  <si>
    <t>NS-02-60</t>
  </si>
  <si>
    <t>NS-02-61</t>
  </si>
  <si>
    <t>NS-02-62</t>
  </si>
  <si>
    <t>NS-02-63</t>
  </si>
  <si>
    <t>NS-02-64</t>
  </si>
  <si>
    <t>NS-02-64B</t>
  </si>
  <si>
    <t>NS-02-65</t>
  </si>
  <si>
    <t>NS-02-66</t>
  </si>
  <si>
    <t>NS-02-67</t>
  </si>
  <si>
    <t>NS-02-68</t>
  </si>
  <si>
    <t>NS-02-69</t>
  </si>
  <si>
    <t>NS-02-70</t>
  </si>
  <si>
    <t>NS-02-72</t>
  </si>
  <si>
    <t>NS-02-75</t>
  </si>
  <si>
    <t>NS-02-76</t>
  </si>
  <si>
    <t>NS-02-77</t>
  </si>
  <si>
    <t>NS-02-78</t>
  </si>
  <si>
    <t>NS-02-78B</t>
  </si>
  <si>
    <t>NS-02-79</t>
  </si>
  <si>
    <t>NS-02-80</t>
  </si>
  <si>
    <t>NS-02-80B</t>
  </si>
  <si>
    <t>NS-02-81</t>
  </si>
  <si>
    <t>NS-02-82</t>
  </si>
  <si>
    <t>NS-02-83</t>
  </si>
  <si>
    <t>NS-02-84</t>
  </si>
  <si>
    <t>NS-02-85</t>
  </si>
  <si>
    <t>NS-02-86</t>
  </si>
  <si>
    <t>NS-02-87</t>
  </si>
  <si>
    <t>NS-02-88</t>
  </si>
  <si>
    <t>NS-02-89</t>
  </si>
  <si>
    <t>NS-02-90</t>
  </si>
  <si>
    <t>NS-02-91</t>
  </si>
  <si>
    <t>NS-02-96</t>
  </si>
  <si>
    <t>NS-02-102</t>
  </si>
  <si>
    <t>NS-02-103</t>
  </si>
  <si>
    <t>NS-02-104</t>
  </si>
  <si>
    <t>NS-02-106</t>
  </si>
  <si>
    <t>NS-02-111</t>
  </si>
  <si>
    <t>NS-03-127</t>
  </si>
  <si>
    <t>NS-03-131</t>
  </si>
  <si>
    <t>NS-03-132</t>
  </si>
  <si>
    <t>NS-03-133</t>
  </si>
  <si>
    <t>NS-03-135</t>
  </si>
  <si>
    <t>NS-03-136</t>
  </si>
  <si>
    <t>NS-03-138</t>
  </si>
  <si>
    <t>NS-03-140</t>
  </si>
  <si>
    <t>NS-03-141</t>
  </si>
  <si>
    <t>NS-03-142</t>
  </si>
  <si>
    <t>NS-03-143</t>
  </si>
  <si>
    <t>NS-03-144</t>
  </si>
  <si>
    <t>NS-03-151</t>
  </si>
  <si>
    <t>NS-03-153</t>
  </si>
  <si>
    <t>NS-03-160</t>
  </si>
  <si>
    <t>NS-03-161</t>
  </si>
  <si>
    <t>NS-03-163</t>
  </si>
  <si>
    <t>NS-03-164</t>
  </si>
  <si>
    <t>NS-03-165</t>
  </si>
  <si>
    <t>NS-04-171</t>
  </si>
  <si>
    <t>NS-04-172</t>
  </si>
  <si>
    <t xml:space="preserve"> SiO2  </t>
  </si>
  <si>
    <t xml:space="preserve"> Al2O3 </t>
  </si>
  <si>
    <t xml:space="preserve"> TiO2  </t>
  </si>
  <si>
    <t xml:space="preserve"> MnO   </t>
  </si>
  <si>
    <t xml:space="preserve"> CaO   </t>
  </si>
  <si>
    <t xml:space="preserve"> MgO   </t>
  </si>
  <si>
    <t xml:space="preserve"> K2O   </t>
  </si>
  <si>
    <t xml:space="preserve"> Na2O  </t>
  </si>
  <si>
    <t xml:space="preserve"> P2O5  </t>
  </si>
  <si>
    <t xml:space="preserve"> FeO*</t>
  </si>
  <si>
    <t xml:space="preserve"> Ni    </t>
  </si>
  <si>
    <t xml:space="preserve"> Cr    </t>
  </si>
  <si>
    <t xml:space="preserve"> Sc</t>
  </si>
  <si>
    <t xml:space="preserve"> V     </t>
  </si>
  <si>
    <t xml:space="preserve"> Ba</t>
  </si>
  <si>
    <t xml:space="preserve"> Rb</t>
  </si>
  <si>
    <t xml:space="preserve"> Sr</t>
  </si>
  <si>
    <t xml:space="preserve"> Zr</t>
  </si>
  <si>
    <t xml:space="preserve"> Y</t>
  </si>
  <si>
    <t xml:space="preserve"> Nb</t>
  </si>
  <si>
    <t xml:space="preserve"> Ga</t>
  </si>
  <si>
    <t>La</t>
  </si>
  <si>
    <t xml:space="preserve"> Cu</t>
  </si>
  <si>
    <t xml:space="preserve"> Zn</t>
  </si>
  <si>
    <t>Sr</t>
  </si>
  <si>
    <t xml:space="preserve"> Pb</t>
  </si>
  <si>
    <t>Nd</t>
  </si>
  <si>
    <t xml:space="preserve"> La</t>
  </si>
  <si>
    <t>Normalized X-ray Fluroescence Results</t>
  </si>
  <si>
    <t>Unnormalized total</t>
  </si>
  <si>
    <t>Unnormalized Total</t>
  </si>
  <si>
    <t>Unnormalized Trace Element X-ray Fluorescence Results (ppm)</t>
  </si>
  <si>
    <t>Unnormalized Totals</t>
  </si>
  <si>
    <t>207Pb/204</t>
  </si>
  <si>
    <t>206Pb/204</t>
  </si>
  <si>
    <t>ABSOLUTE DEVIATION OF CU AVERAGE FROM NBS VALUES</t>
  </si>
  <si>
    <t xml:space="preserve"> CU Standard Analyses (Running Totals FROM 95)</t>
  </si>
  <si>
    <t>NS02-29</t>
  </si>
  <si>
    <t>NS02-46</t>
  </si>
  <si>
    <t>NS02-66</t>
  </si>
  <si>
    <t>NS02-92</t>
  </si>
  <si>
    <t>LB02-2</t>
  </si>
  <si>
    <t>CC02-01</t>
  </si>
  <si>
    <t>FLR 03-01</t>
  </si>
  <si>
    <t>QV 03-1</t>
  </si>
  <si>
    <t>WF 02-1</t>
  </si>
  <si>
    <t>2Xblank error</t>
  </si>
  <si>
    <t>Sample</t>
  </si>
  <si>
    <t>Re (ng/g)</t>
  </si>
  <si>
    <t>Os (ng/g)</t>
  </si>
  <si>
    <t>188Os</t>
  </si>
  <si>
    <t>188Os meas</t>
  </si>
  <si>
    <t>error</t>
  </si>
  <si>
    <t>187Os/188Os</t>
  </si>
  <si>
    <t>CC 02-1underspike</t>
  </si>
  <si>
    <t>undspk</t>
  </si>
  <si>
    <t>FLR-03-01</t>
  </si>
  <si>
    <t>LB-02-02</t>
  </si>
  <si>
    <t>Ovespiked</t>
  </si>
  <si>
    <t>NS-04-173</t>
  </si>
  <si>
    <t>NS-04-176</t>
  </si>
  <si>
    <t>NS-04-177</t>
  </si>
  <si>
    <t>NS-04-178</t>
  </si>
  <si>
    <t>NS-04-180</t>
  </si>
  <si>
    <t>NS-04-182</t>
  </si>
  <si>
    <t>NS-04-175</t>
  </si>
  <si>
    <t>NS-04-179</t>
  </si>
  <si>
    <t>ICP-MS Results</t>
  </si>
  <si>
    <t>Ce</t>
  </si>
  <si>
    <t>Pr</t>
  </si>
  <si>
    <t>Eu</t>
  </si>
  <si>
    <t>Gd</t>
  </si>
  <si>
    <t>Dy</t>
  </si>
  <si>
    <t>Ho</t>
  </si>
  <si>
    <t>Er</t>
  </si>
  <si>
    <t>Tm</t>
  </si>
  <si>
    <t>Lu</t>
  </si>
  <si>
    <t>Ba</t>
  </si>
  <si>
    <t>Nb</t>
  </si>
  <si>
    <t>Y</t>
  </si>
  <si>
    <t>Hf</t>
  </si>
  <si>
    <t>Ta</t>
  </si>
  <si>
    <t>U</t>
  </si>
  <si>
    <t>Cs</t>
  </si>
  <si>
    <t>Sc</t>
  </si>
  <si>
    <t>Trace Elements (ppm)</t>
  </si>
  <si>
    <t>Compositional Group:</t>
  </si>
  <si>
    <t>2ap</t>
  </si>
  <si>
    <t>2b</t>
  </si>
  <si>
    <t>dike</t>
  </si>
  <si>
    <t>2ae</t>
  </si>
  <si>
    <t>distal</t>
  </si>
  <si>
    <t>N. glomerocrystic lava</t>
  </si>
  <si>
    <t>obsidian</t>
  </si>
  <si>
    <t>distal (1)</t>
  </si>
  <si>
    <t>3S-00-6</t>
  </si>
  <si>
    <t>3S-00-9</t>
  </si>
  <si>
    <t>3S-00-12</t>
  </si>
  <si>
    <t>3S-00-13</t>
  </si>
  <si>
    <t>3S-00-14</t>
  </si>
  <si>
    <t>3S-00-15</t>
  </si>
  <si>
    <t>NS-02-71</t>
  </si>
  <si>
    <t>NS-02-73</t>
  </si>
  <si>
    <t>NS-02-74</t>
  </si>
  <si>
    <t>NS-02-92</t>
  </si>
  <si>
    <t>NS-02-93</t>
  </si>
  <si>
    <t>NS-02-94</t>
  </si>
  <si>
    <t>NS-02-95</t>
  </si>
  <si>
    <t>NS-02-97</t>
  </si>
  <si>
    <t>NS-02-99</t>
  </si>
  <si>
    <t>NS-02-100</t>
  </si>
  <si>
    <t>NS-02-101</t>
  </si>
  <si>
    <t>NS-02-105</t>
  </si>
  <si>
    <t>NS-02-107A</t>
  </si>
  <si>
    <t>NS-02-108</t>
  </si>
  <si>
    <t>NS-02-109</t>
  </si>
  <si>
    <t>NS-02-110</t>
  </si>
  <si>
    <t>NS-02-112</t>
  </si>
  <si>
    <t>NS-03-114</t>
  </si>
  <si>
    <t>NS-03-115</t>
  </si>
  <si>
    <t>NS-03-120</t>
  </si>
  <si>
    <t>NS-03-168</t>
  </si>
  <si>
    <t>NS-03-169</t>
  </si>
  <si>
    <t>MLF dike</t>
  </si>
  <si>
    <t>MLF-Main</t>
  </si>
  <si>
    <t>MLF-West</t>
  </si>
  <si>
    <t>MLF-East</t>
  </si>
  <si>
    <t>MLF-S</t>
  </si>
  <si>
    <t>Sm</t>
  </si>
  <si>
    <t xml:space="preserve"> Ce</t>
  </si>
  <si>
    <t xml:space="preserve"> Th</t>
  </si>
  <si>
    <t>Tb</t>
  </si>
  <si>
    <t>Th</t>
  </si>
  <si>
    <t>Yb</t>
  </si>
  <si>
    <t>Rb</t>
  </si>
  <si>
    <t>Zr</t>
  </si>
  <si>
    <t>Pb</t>
  </si>
  <si>
    <t>NS-01-1</t>
  </si>
  <si>
    <t>NS-01-2</t>
  </si>
  <si>
    <t>Sample no.</t>
  </si>
  <si>
    <t>NS-01-3</t>
  </si>
  <si>
    <t>NS-01-4</t>
  </si>
  <si>
    <t>NS-01-5</t>
  </si>
  <si>
    <t>NS-01-6</t>
  </si>
  <si>
    <t>NS-01-7</t>
  </si>
  <si>
    <t>NS-01-8</t>
  </si>
  <si>
    <t>NS-01-9</t>
  </si>
  <si>
    <t>NS-01-10</t>
  </si>
  <si>
    <t>NS-01-11</t>
  </si>
  <si>
    <t>NS-01-12</t>
  </si>
  <si>
    <t>NS-01-13</t>
  </si>
  <si>
    <t>NS-01-14</t>
  </si>
  <si>
    <t>NS-01-15</t>
  </si>
  <si>
    <t>NS-01-16</t>
  </si>
  <si>
    <t>NS-01-17</t>
  </si>
  <si>
    <t>NS-01-25</t>
  </si>
  <si>
    <t>NS-01-24</t>
  </si>
  <si>
    <t>3S-00-7</t>
  </si>
  <si>
    <t>NS-02-26</t>
  </si>
  <si>
    <t>NS-02-27</t>
  </si>
  <si>
    <t>NS-02-28</t>
  </si>
  <si>
    <t>NS-02-29</t>
  </si>
  <si>
    <t>NS-02-30</t>
  </si>
  <si>
    <t>NS-02-31</t>
  </si>
  <si>
    <t>NS-02-32</t>
  </si>
  <si>
    <t>NS-02-33</t>
  </si>
  <si>
    <t>NS-02-34</t>
  </si>
  <si>
    <t>NS-02-35</t>
  </si>
  <si>
    <t>NS-02-36</t>
  </si>
  <si>
    <t>NS-02-37</t>
  </si>
  <si>
    <t>NS-02-38</t>
  </si>
  <si>
    <t>NS-02-39</t>
  </si>
  <si>
    <t>NS-02-40</t>
  </si>
  <si>
    <t>NS-02-41</t>
  </si>
  <si>
    <t>NS-02-42</t>
  </si>
  <si>
    <t>NS-02-43</t>
  </si>
  <si>
    <t>NS-02-44</t>
  </si>
  <si>
    <t>NS-02-45</t>
  </si>
  <si>
    <t>NS-02-46</t>
  </si>
  <si>
    <t>NS-02-47</t>
  </si>
  <si>
    <t>NS-02-48</t>
  </si>
  <si>
    <t>NS-02-49</t>
  </si>
  <si>
    <t>NS-02-50</t>
  </si>
  <si>
    <t>NS-02-51</t>
  </si>
  <si>
    <t>NS-02-52</t>
  </si>
  <si>
    <t>NS-02-53</t>
  </si>
  <si>
    <t>NS-02-54</t>
  </si>
  <si>
    <t>NS-02-55</t>
  </si>
  <si>
    <t>NS-02-56</t>
  </si>
  <si>
    <t>NS-02-57</t>
  </si>
  <si>
    <t>STAN DEV. (2S)</t>
  </si>
  <si>
    <t>1/Sr</t>
  </si>
  <si>
    <t>1/Nd</t>
  </si>
  <si>
    <t>NS02-101</t>
  </si>
  <si>
    <t>NS02-111</t>
  </si>
  <si>
    <t>% blank correction</t>
  </si>
  <si>
    <t>187Re</t>
  </si>
  <si>
    <t>187Os</t>
  </si>
  <si>
    <t>Material</t>
  </si>
  <si>
    <t>date run</t>
  </si>
  <si>
    <t>del18O-U</t>
  </si>
  <si>
    <t>del18O-C</t>
  </si>
  <si>
    <t>pair diff</t>
  </si>
  <si>
    <t>value</t>
  </si>
  <si>
    <t>MgO wt%</t>
  </si>
  <si>
    <t>SiO2 wt%</t>
  </si>
  <si>
    <t>gm</t>
  </si>
  <si>
    <t>LB-02-2 R</t>
  </si>
  <si>
    <t>NS-02-101 R2</t>
  </si>
  <si>
    <t>NS-02-66 R</t>
  </si>
  <si>
    <t>NS-02-65 R</t>
  </si>
  <si>
    <t>MRCC02-3</t>
  </si>
  <si>
    <t>olv</t>
  </si>
  <si>
    <t>NS-02-46 R</t>
  </si>
  <si>
    <t>plag</t>
  </si>
  <si>
    <t>NS-02-46 R2</t>
  </si>
  <si>
    <t>NS-02-61 R</t>
  </si>
  <si>
    <t>*R denotes repeat analyses</t>
  </si>
  <si>
    <t>gm groundmass</t>
  </si>
  <si>
    <t>olv olivine</t>
  </si>
  <si>
    <t>plag plagioclase</t>
  </si>
  <si>
    <t>MLF</t>
  </si>
  <si>
    <t>North Sister</t>
  </si>
  <si>
    <t>Cayuse Crater</t>
  </si>
  <si>
    <t>delta O-18</t>
  </si>
  <si>
    <t>(CORRECTED FOR MASS FRACTIONATION AND INSTRUMENT BIAS)</t>
  </si>
  <si>
    <t>AVERAGES</t>
  </si>
  <si>
    <t>206/204C</t>
  </si>
  <si>
    <t>Sr (ppm)</t>
  </si>
  <si>
    <t>Rb (ppm)</t>
  </si>
  <si>
    <t>2sigma</t>
  </si>
  <si>
    <t>2 sigma</t>
  </si>
  <si>
    <t>QV-03-01</t>
  </si>
  <si>
    <t>WF-02-02</t>
  </si>
  <si>
    <t>CC-02-1</t>
  </si>
  <si>
    <t>2-sigma</t>
  </si>
  <si>
    <t>Shaded columns are data-others are calculated</t>
  </si>
  <si>
    <t>NORM VALUES (see below for norm REE)</t>
  </si>
  <si>
    <t>SAMPLE</t>
  </si>
  <si>
    <t>87Rb/86Sr i</t>
  </si>
  <si>
    <t>87Sr/86M</t>
  </si>
  <si>
    <t>87Sr UNC</t>
  </si>
  <si>
    <t>87Sr/86Sr corrected for instr. bias</t>
  </si>
  <si>
    <t>87Sr/86SrI</t>
  </si>
  <si>
    <t>87Sr/86SrIUNC</t>
  </si>
  <si>
    <t>Sm UCN</t>
  </si>
  <si>
    <t>Nd UCN</t>
  </si>
  <si>
    <t>143Nd/144NdM</t>
  </si>
  <si>
    <t>143Nd UNC</t>
  </si>
  <si>
    <t>143Nd/144I</t>
  </si>
  <si>
    <t>ENd M</t>
  </si>
  <si>
    <t>ENd I</t>
  </si>
  <si>
    <t>FSM/ND</t>
  </si>
  <si>
    <t>TDM</t>
  </si>
  <si>
    <t>145/144Nd</t>
  </si>
  <si>
    <t>207/204</t>
  </si>
  <si>
    <t>206/204</t>
  </si>
  <si>
    <t>208/204C</t>
  </si>
  <si>
    <t>207/204C</t>
  </si>
  <si>
    <t>NS 03-153</t>
  </si>
  <si>
    <t>(for initial values)</t>
  </si>
  <si>
    <t>unbiased</t>
  </si>
  <si>
    <t>144NdM</t>
  </si>
  <si>
    <t>144Nd I</t>
  </si>
  <si>
    <t>M</t>
  </si>
  <si>
    <t>I</t>
  </si>
  <si>
    <t>UNCORRECTED FOR INSTRUMENT BIAS</t>
  </si>
  <si>
    <t>Corrected up for instrument bias by below #</t>
  </si>
  <si>
    <t>147Sm/144Nd ID</t>
  </si>
  <si>
    <t>208Pb/204Pb</t>
  </si>
  <si>
    <t xml:space="preserve">USE THE ABOVE PB ISOTOPIC COMPOSITIONS </t>
  </si>
  <si>
    <t>Sm (ppm)</t>
  </si>
  <si>
    <t>Nd (ppm)</t>
  </si>
  <si>
    <t>(Ga)</t>
  </si>
  <si>
    <t>AGE (Ma)</t>
  </si>
  <si>
    <t>Rb UNC</t>
  </si>
  <si>
    <t>Sr UNC</t>
  </si>
  <si>
    <t>87Rb/86Sr</t>
  </si>
  <si>
    <t>Ab 86Sr</t>
  </si>
  <si>
    <t>AW Sr</t>
  </si>
  <si>
    <t>87Rb/86Sr (corrected)</t>
  </si>
  <si>
    <t>87Rb/86Sr unc</t>
  </si>
  <si>
    <t>NS-01-22</t>
  </si>
  <si>
    <t>3S-00-1</t>
  </si>
  <si>
    <t>3S-00-2</t>
  </si>
  <si>
    <t>3S-00-5</t>
  </si>
  <si>
    <t>LB-02-1</t>
  </si>
  <si>
    <t>LB-02-2</t>
  </si>
  <si>
    <t>LB-02-3</t>
  </si>
  <si>
    <t>LB-02-4</t>
  </si>
  <si>
    <t>LB-02-5</t>
  </si>
  <si>
    <t>LB-02-6</t>
  </si>
  <si>
    <t>LB-02-7</t>
  </si>
  <si>
    <t>LB-02-8</t>
  </si>
  <si>
    <t>LB-02-9</t>
  </si>
  <si>
    <t>LB-02-10</t>
  </si>
  <si>
    <t>LB-02-11</t>
  </si>
  <si>
    <t>LB-02-12</t>
  </si>
  <si>
    <t>LB-02-13</t>
  </si>
  <si>
    <t>LB-02-14</t>
  </si>
  <si>
    <t>LB-02-15</t>
  </si>
  <si>
    <t>LB-02-16</t>
  </si>
  <si>
    <t>LB-02-17</t>
  </si>
  <si>
    <t>LB-02-18</t>
  </si>
  <si>
    <t>NS-02-98</t>
  </si>
  <si>
    <t>LB-03-19</t>
  </si>
  <si>
    <t>LB-03-20</t>
  </si>
  <si>
    <t>LB-03-21</t>
  </si>
  <si>
    <t>LB-03-22</t>
  </si>
  <si>
    <t>LB-03-23</t>
  </si>
  <si>
    <t>LB-03-24</t>
  </si>
  <si>
    <t>NS-03-126</t>
  </si>
  <si>
    <t>Little Brother</t>
  </si>
  <si>
    <t>NS-03-134</t>
  </si>
  <si>
    <t>NS-03-170</t>
  </si>
  <si>
    <t>Middle Sister</t>
  </si>
  <si>
    <t>STAN. DEV. (2S PER MILLE)</t>
  </si>
  <si>
    <t>DEVIATION FROM NBS VALUES (PER MILLE)</t>
  </si>
  <si>
    <t>NBS-VALUES</t>
  </si>
  <si>
    <t>208Pb/204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</si>
</sst>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"/>
    <numFmt numFmtId="165" formatCode="0.000"/>
    <numFmt numFmtId="166" formatCode="m/d/yy\ h:mm\ AM/PM"/>
    <numFmt numFmtId="167" formatCode="0\ \ "/>
    <numFmt numFmtId="168" formatCode="0.0"/>
    <numFmt numFmtId="169" formatCode="0.00\ \ "/>
    <numFmt numFmtId="170" formatCode="m/d/yyyy"/>
    <numFmt numFmtId="171" formatCode="0.0000"/>
    <numFmt numFmtId="172" formatCode="0.000000"/>
    <numFmt numFmtId="173" formatCode="0."/>
    <numFmt numFmtId="174" formatCode="0.00000"/>
    <numFmt numFmtId="175" formatCode="0E+00"/>
    <numFmt numFmtId="176" formatCode="0.0E+00"/>
    <numFmt numFmtId="177" formatCode="0.0000000000"/>
    <numFmt numFmtId="178" formatCode="0.000000000"/>
    <numFmt numFmtId="179" formatCode="0.00000000"/>
    <numFmt numFmtId="180" formatCode="0.0000000"/>
    <numFmt numFmtId="181" formatCode="&quot;†&quot;0\ 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Helv"/>
      <family val="0"/>
    </font>
    <font>
      <b/>
      <sz val="12"/>
      <color indexed="48"/>
      <name val="Helv"/>
      <family val="0"/>
    </font>
    <font>
      <sz val="10"/>
      <name val="Helv"/>
      <family val="0"/>
    </font>
    <font>
      <sz val="12"/>
      <name val="Helv"/>
      <family val="0"/>
    </font>
    <font>
      <sz val="12"/>
      <color indexed="48"/>
      <name val="Helv"/>
      <family val="0"/>
    </font>
    <font>
      <sz val="10"/>
      <name val="Geneva"/>
      <family val="0"/>
    </font>
    <font>
      <u val="single"/>
      <sz val="10"/>
      <color indexed="36"/>
      <name val="New York"/>
      <family val="0"/>
    </font>
    <font>
      <u val="single"/>
      <sz val="10"/>
      <color indexed="12"/>
      <name val="New York"/>
      <family val="0"/>
    </font>
    <font>
      <sz val="10"/>
      <color indexed="12"/>
      <name val="New York"/>
      <family val="0"/>
    </font>
    <font>
      <b/>
      <sz val="10"/>
      <name val="Geneva"/>
      <family val="0"/>
    </font>
    <font>
      <sz val="10"/>
      <name val="Palatino"/>
      <family val="0"/>
    </font>
    <font>
      <sz val="10"/>
      <color indexed="8"/>
      <name val="Palatino"/>
      <family val="0"/>
    </font>
    <font>
      <sz val="10"/>
      <color indexed="12"/>
      <name val="Palatino"/>
      <family val="0"/>
    </font>
    <font>
      <sz val="12"/>
      <color indexed="12"/>
      <name val="Palatino"/>
      <family val="0"/>
    </font>
    <font>
      <sz val="10"/>
      <color indexed="10"/>
      <name val="Palatino"/>
      <family val="0"/>
    </font>
    <font>
      <sz val="10"/>
      <color indexed="8"/>
      <name val="New York"/>
      <family val="0"/>
    </font>
    <font>
      <sz val="10"/>
      <color indexed="63"/>
      <name val="Palatino"/>
      <family val="0"/>
    </font>
    <font>
      <b/>
      <u val="single"/>
      <sz val="10"/>
      <name val="Geneva"/>
      <family val="0"/>
    </font>
    <font>
      <b/>
      <i/>
      <sz val="10"/>
      <name val="Geneva"/>
      <family val="0"/>
    </font>
    <font>
      <i/>
      <sz val="10"/>
      <name val="Geneva"/>
      <family val="0"/>
    </font>
    <font>
      <u val="single"/>
      <sz val="12"/>
      <name val="Helv"/>
      <family val="0"/>
    </font>
    <font>
      <b/>
      <u val="single"/>
      <sz val="12"/>
      <name val="Helv"/>
      <family val="0"/>
    </font>
    <font>
      <i/>
      <sz val="12"/>
      <name val="Helv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lightGray">
        <fgColor indexed="16"/>
      </patternFill>
    </fill>
    <fill>
      <patternFill patternType="solid">
        <fgColor indexed="49"/>
        <bgColor indexed="64"/>
      </patternFill>
    </fill>
    <fill>
      <patternFill patternType="darkTrellis">
        <fgColor indexed="13"/>
        <bgColor indexed="15"/>
      </patternFill>
    </fill>
    <fill>
      <patternFill patternType="lightGray">
        <fgColor indexed="16"/>
        <bgColor indexed="15"/>
      </patternFill>
    </fill>
    <fill>
      <patternFill patternType="solid">
        <fgColor indexed="49"/>
        <bgColor indexed="64"/>
      </patternFill>
    </fill>
    <fill>
      <patternFill patternType="gray125">
        <fgColor indexed="16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5" fontId="8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0" fontId="8" fillId="2" borderId="0" xfId="0" applyFont="1" applyFill="1" applyAlignment="1">
      <alignment horizontal="center"/>
    </xf>
    <xf numFmtId="43" fontId="8" fillId="2" borderId="0" xfId="15" applyFont="1" applyFill="1" applyAlignment="1">
      <alignment horizontal="center"/>
    </xf>
    <xf numFmtId="0" fontId="9" fillId="2" borderId="0" xfId="0" applyFont="1" applyFill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left"/>
    </xf>
    <xf numFmtId="16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5" fontId="11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5" fontId="11" fillId="0" borderId="0" xfId="0" applyNumberFormat="1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10" fillId="2" borderId="0" xfId="0" applyFont="1" applyFill="1" applyAlignment="1">
      <alignment/>
    </xf>
    <xf numFmtId="0" fontId="19" fillId="0" borderId="0" xfId="0" applyFont="1" applyAlignment="1">
      <alignment horizontal="center"/>
    </xf>
    <xf numFmtId="0" fontId="20" fillId="3" borderId="2" xfId="0" applyFont="1" applyFill="1" applyBorder="1" applyAlignment="1">
      <alignment horizontal="left"/>
    </xf>
    <xf numFmtId="168" fontId="20" fillId="4" borderId="0" xfId="0" applyNumberFormat="1" applyFont="1" applyFill="1" applyAlignment="1">
      <alignment horizontal="center"/>
    </xf>
    <xf numFmtId="2" fontId="20" fillId="4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171" fontId="20" fillId="0" borderId="0" xfId="0" applyNumberFormat="1" applyFont="1" applyAlignment="1">
      <alignment horizontal="center"/>
    </xf>
    <xf numFmtId="171" fontId="20" fillId="0" borderId="0" xfId="0" applyNumberFormat="1" applyFont="1" applyAlignment="1">
      <alignment horizontal="left"/>
    </xf>
    <xf numFmtId="174" fontId="20" fillId="0" borderId="0" xfId="0" applyNumberFormat="1" applyFont="1" applyAlignment="1">
      <alignment horizontal="center"/>
    </xf>
    <xf numFmtId="11" fontId="20" fillId="0" borderId="0" xfId="0" applyNumberFormat="1" applyFont="1" applyAlignment="1">
      <alignment horizontal="center"/>
    </xf>
    <xf numFmtId="172" fontId="20" fillId="4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9" fillId="4" borderId="0" xfId="0" applyFont="1" applyFill="1" applyAlignment="1">
      <alignment horizontal="center"/>
    </xf>
    <xf numFmtId="0" fontId="20" fillId="0" borderId="0" xfId="0" applyNumberFormat="1" applyFont="1" applyAlignment="1">
      <alignment horizontal="center"/>
    </xf>
    <xf numFmtId="172" fontId="20" fillId="0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/>
    </xf>
    <xf numFmtId="172" fontId="19" fillId="0" borderId="2" xfId="0" applyNumberFormat="1" applyFont="1" applyFill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20" fillId="0" borderId="3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72" fontId="2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21" fillId="0" borderId="0" xfId="0" applyFont="1" applyAlignment="1">
      <alignment horizontal="center"/>
    </xf>
    <xf numFmtId="165" fontId="20" fillId="0" borderId="0" xfId="0" applyNumberFormat="1" applyFont="1" applyBorder="1" applyAlignment="1">
      <alignment horizontal="left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20" fillId="6" borderId="2" xfId="0" applyFont="1" applyFill="1" applyBorder="1" applyAlignment="1">
      <alignment horizontal="left"/>
    </xf>
    <xf numFmtId="2" fontId="20" fillId="7" borderId="0" xfId="0" applyNumberFormat="1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171" fontId="20" fillId="5" borderId="0" xfId="0" applyNumberFormat="1" applyFont="1" applyFill="1" applyAlignment="1">
      <alignment horizontal="center"/>
    </xf>
    <xf numFmtId="171" fontId="20" fillId="5" borderId="0" xfId="0" applyNumberFormat="1" applyFont="1" applyFill="1" applyAlignment="1">
      <alignment horizontal="left"/>
    </xf>
    <xf numFmtId="174" fontId="20" fillId="5" borderId="0" xfId="0" applyNumberFormat="1" applyFont="1" applyFill="1" applyAlignment="1">
      <alignment horizontal="center"/>
    </xf>
    <xf numFmtId="11" fontId="20" fillId="5" borderId="0" xfId="0" applyNumberFormat="1" applyFont="1" applyFill="1" applyAlignment="1">
      <alignment horizontal="center"/>
    </xf>
    <xf numFmtId="172" fontId="20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0" fillId="5" borderId="0" xfId="0" applyNumberFormat="1" applyFont="1" applyFill="1" applyAlignment="1">
      <alignment horizontal="center"/>
    </xf>
    <xf numFmtId="2" fontId="20" fillId="5" borderId="0" xfId="0" applyNumberFormat="1" applyFont="1" applyFill="1" applyAlignment="1">
      <alignment horizontal="center"/>
    </xf>
    <xf numFmtId="2" fontId="20" fillId="5" borderId="0" xfId="0" applyNumberFormat="1" applyFont="1" applyFill="1" applyAlignment="1">
      <alignment/>
    </xf>
    <xf numFmtId="165" fontId="20" fillId="0" borderId="0" xfId="0" applyNumberFormat="1" applyFont="1" applyBorder="1" applyAlignment="1">
      <alignment horizontal="center"/>
    </xf>
    <xf numFmtId="165" fontId="20" fillId="5" borderId="3" xfId="0" applyNumberFormat="1" applyFont="1" applyFill="1" applyBorder="1" applyAlignment="1">
      <alignment horizontal="center"/>
    </xf>
    <xf numFmtId="165" fontId="20" fillId="5" borderId="0" xfId="0" applyNumberFormat="1" applyFont="1" applyFill="1" applyAlignment="1">
      <alignment horizontal="center"/>
    </xf>
    <xf numFmtId="171" fontId="20" fillId="0" borderId="0" xfId="0" applyNumberFormat="1" applyFont="1" applyAlignment="1">
      <alignment/>
    </xf>
    <xf numFmtId="0" fontId="20" fillId="5" borderId="0" xfId="0" applyFont="1" applyFill="1" applyAlignment="1">
      <alignment/>
    </xf>
    <xf numFmtId="0" fontId="19" fillId="1" borderId="0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168" fontId="20" fillId="4" borderId="0" xfId="0" applyNumberFormat="1" applyFont="1" applyFill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0" fontId="20" fillId="1" borderId="0" xfId="0" applyFont="1" applyFill="1" applyBorder="1" applyAlignment="1">
      <alignment horizontal="center"/>
    </xf>
    <xf numFmtId="171" fontId="20" fillId="1" borderId="0" xfId="0" applyNumberFormat="1" applyFont="1" applyFill="1" applyBorder="1" applyAlignment="1">
      <alignment horizontal="center"/>
    </xf>
    <xf numFmtId="171" fontId="20" fillId="1" borderId="0" xfId="0" applyNumberFormat="1" applyFont="1" applyFill="1" applyBorder="1" applyAlignment="1">
      <alignment horizontal="left"/>
    </xf>
    <xf numFmtId="171" fontId="20" fillId="0" borderId="0" xfId="0" applyNumberFormat="1" applyFont="1" applyBorder="1" applyAlignment="1">
      <alignment horizontal="center"/>
    </xf>
    <xf numFmtId="174" fontId="20" fillId="1" borderId="0" xfId="0" applyNumberFormat="1" applyFont="1" applyFill="1" applyBorder="1" applyAlignment="1">
      <alignment horizontal="center"/>
    </xf>
    <xf numFmtId="11" fontId="20" fillId="1" borderId="0" xfId="0" applyNumberFormat="1" applyFont="1" applyFill="1" applyBorder="1" applyAlignment="1">
      <alignment horizontal="center"/>
    </xf>
    <xf numFmtId="172" fontId="20" fillId="4" borderId="0" xfId="0" applyNumberFormat="1" applyFont="1" applyFill="1" applyBorder="1" applyAlignment="1">
      <alignment horizontal="center"/>
    </xf>
    <xf numFmtId="11" fontId="20" fillId="0" borderId="0" xfId="0" applyNumberFormat="1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1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2" fontId="20" fillId="1" borderId="0" xfId="0" applyNumberFormat="1" applyFont="1" applyFill="1" applyBorder="1" applyAlignment="1">
      <alignment horizontal="center"/>
    </xf>
    <xf numFmtId="2" fontId="20" fillId="1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168" fontId="19" fillId="4" borderId="0" xfId="0" applyNumberFormat="1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" fontId="19" fillId="4" borderId="0" xfId="0" applyNumberFormat="1" applyFont="1" applyFill="1" applyAlignment="1">
      <alignment horizontal="center"/>
    </xf>
    <xf numFmtId="168" fontId="19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71" fontId="19" fillId="0" borderId="0" xfId="0" applyNumberFormat="1" applyFont="1" applyAlignment="1">
      <alignment horizontal="left"/>
    </xf>
    <xf numFmtId="174" fontId="19" fillId="0" borderId="0" xfId="0" applyNumberFormat="1" applyFont="1" applyAlignment="1">
      <alignment horizontal="center"/>
    </xf>
    <xf numFmtId="174" fontId="19" fillId="4" borderId="0" xfId="0" applyNumberFormat="1" applyFont="1" applyFill="1" applyAlignment="1">
      <alignment horizontal="center"/>
    </xf>
    <xf numFmtId="11" fontId="19" fillId="0" borderId="0" xfId="0" applyNumberFormat="1" applyFont="1" applyAlignment="1">
      <alignment horizontal="center"/>
    </xf>
    <xf numFmtId="2" fontId="19" fillId="4" borderId="0" xfId="0" applyNumberFormat="1" applyFont="1" applyFill="1" applyAlignment="1">
      <alignment horizontal="center"/>
    </xf>
    <xf numFmtId="171" fontId="19" fillId="0" borderId="0" xfId="0" applyNumberFormat="1" applyFont="1" applyAlignment="1">
      <alignment horizontal="center"/>
    </xf>
    <xf numFmtId="172" fontId="19" fillId="4" borderId="0" xfId="0" applyNumberFormat="1" applyFont="1" applyFill="1" applyAlignment="1">
      <alignment horizontal="center"/>
    </xf>
    <xf numFmtId="172" fontId="19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165" fontId="19" fillId="9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65" fontId="19" fillId="4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20" fillId="3" borderId="0" xfId="0" applyFont="1" applyFill="1" applyAlignment="1">
      <alignment/>
    </xf>
    <xf numFmtId="168" fontId="20" fillId="0" borderId="0" xfId="0" applyNumberFormat="1" applyFont="1" applyFill="1" applyAlignment="1">
      <alignment horizontal="center"/>
    </xf>
    <xf numFmtId="172" fontId="2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1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71" fontId="0" fillId="0" borderId="0" xfId="0" applyNumberFormat="1" applyAlignment="1">
      <alignment horizontal="left"/>
    </xf>
    <xf numFmtId="0" fontId="13" fillId="0" borderId="0" xfId="0" applyFont="1" applyAlignment="1">
      <alignment/>
    </xf>
    <xf numFmtId="174" fontId="25" fillId="0" borderId="0" xfId="0" applyNumberFormat="1" applyFont="1" applyAlignment="1">
      <alignment/>
    </xf>
    <xf numFmtId="171" fontId="25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0" fontId="17" fillId="0" borderId="4" xfId="0" applyFont="1" applyBorder="1" applyAlignment="1">
      <alignment/>
    </xf>
    <xf numFmtId="10" fontId="17" fillId="0" borderId="4" xfId="0" applyNumberFormat="1" applyFont="1" applyBorder="1" applyAlignment="1">
      <alignment/>
    </xf>
    <xf numFmtId="165" fontId="26" fillId="0" borderId="4" xfId="0" applyNumberFormat="1" applyFont="1" applyBorder="1" applyAlignment="1">
      <alignment/>
    </xf>
    <xf numFmtId="171" fontId="17" fillId="0" borderId="4" xfId="0" applyNumberFormat="1" applyFont="1" applyBorder="1" applyAlignment="1">
      <alignment/>
    </xf>
    <xf numFmtId="174" fontId="17" fillId="0" borderId="5" xfId="0" applyNumberFormat="1" applyFont="1" applyBorder="1" applyAlignment="1">
      <alignment/>
    </xf>
    <xf numFmtId="171" fontId="17" fillId="0" borderId="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65" fontId="27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7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16" fontId="11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10" fontId="13" fillId="0" borderId="9" xfId="0" applyNumberFormat="1" applyFont="1" applyBorder="1" applyAlignment="1">
      <alignment/>
    </xf>
    <xf numFmtId="165" fontId="30" fillId="0" borderId="0" xfId="0" applyNumberFormat="1" applyFont="1" applyAlignment="1">
      <alignment/>
    </xf>
    <xf numFmtId="165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left"/>
    </xf>
    <xf numFmtId="164" fontId="30" fillId="0" borderId="0" xfId="0" applyNumberFormat="1" applyFont="1" applyFill="1" applyAlignment="1">
      <alignment horizontal="center"/>
    </xf>
  </cellXfs>
  <cellStyles count="43">
    <cellStyle name="Normal" xfId="0"/>
    <cellStyle name="Comma" xfId="15"/>
    <cellStyle name="Comma [0]" xfId="16"/>
    <cellStyle name="Comma_APPENDIX 2 geochem.xls Chart 1" xfId="17"/>
    <cellStyle name="Comma_APPENDIX 2 geochem.xls Chart 2" xfId="18"/>
    <cellStyle name="Comma_APPENDIX 2 geochem.xls Chart 3" xfId="19"/>
    <cellStyle name="Comma_APPENDIX 2 geochem.xls Chart 4" xfId="20"/>
    <cellStyle name="Comma_APPENDIX 2 geochem.xls Chart 5" xfId="21"/>
    <cellStyle name="Comma_APPENDIX 2 geochem.xls Chart 6" xfId="22"/>
    <cellStyle name="Comma_APPENDIX 2 geochem.xls Chart 7" xfId="23"/>
    <cellStyle name="Currency" xfId="24"/>
    <cellStyle name="Currency [0]" xfId="25"/>
    <cellStyle name="Currency_APPENDIX 2 geochem.xls Chart 1" xfId="26"/>
    <cellStyle name="Currency_APPENDIX 2 geochem.xls Chart 2" xfId="27"/>
    <cellStyle name="Currency_APPENDIX 2 geochem.xls Chart 3" xfId="28"/>
    <cellStyle name="Currency_APPENDIX 2 geochem.xls Chart 4" xfId="29"/>
    <cellStyle name="Currency_APPENDIX 2 geochem.xls Chart 5" xfId="30"/>
    <cellStyle name="Currency_APPENDIX 2 geochem.xls Chart 6" xfId="31"/>
    <cellStyle name="Currency_APPENDIX 2 geochem.xls Chart 7" xfId="32"/>
    <cellStyle name="Followed Hyperlink" xfId="33"/>
    <cellStyle name="Followed Hyperlink_APPENDIX 2 geochem.xls Chart 1" xfId="34"/>
    <cellStyle name="Followed Hyperlink_APPENDIX 2 geochem.xls Chart 2" xfId="35"/>
    <cellStyle name="Followed Hyperlink_APPENDIX 2 geochem.xls Chart 3" xfId="36"/>
    <cellStyle name="Followed Hyperlink_APPENDIX 2 geochem.xls Chart 4" xfId="37"/>
    <cellStyle name="Followed Hyperlink_APPENDIX 2 geochem.xls Chart 5" xfId="38"/>
    <cellStyle name="Followed Hyperlink_APPENDIX 2 geochem.xls Chart 6" xfId="39"/>
    <cellStyle name="Followed Hyperlink_APPENDIX 2 geochem.xls Chart 7" xfId="40"/>
    <cellStyle name="Hyperlink" xfId="41"/>
    <cellStyle name="Hyperlink_APPENDIX 2 geochem.xls Chart 1" xfId="42"/>
    <cellStyle name="Hyperlink_APPENDIX 2 geochem.xls Chart 2" xfId="43"/>
    <cellStyle name="Hyperlink_APPENDIX 2 geochem.xls Chart 3" xfId="44"/>
    <cellStyle name="Hyperlink_APPENDIX 2 geochem.xls Chart 4" xfId="45"/>
    <cellStyle name="Hyperlink_APPENDIX 2 geochem.xls Chart 5" xfId="46"/>
    <cellStyle name="Hyperlink_APPENDIX 2 geochem.xls Chart 6" xfId="47"/>
    <cellStyle name="Hyperlink_APPENDIX 2 geochem.xls Chart 7" xfId="48"/>
    <cellStyle name="Normal_APPENDIX 2 geochem.xls Chart 1" xfId="49"/>
    <cellStyle name="Normal_APPENDIX 2 geochem.xls Chart 2" xfId="50"/>
    <cellStyle name="Normal_APPENDIX 2 geochem.xls Chart 3" xfId="51"/>
    <cellStyle name="Normal_APPENDIX 2 geochem.xls Chart 4" xfId="52"/>
    <cellStyle name="Normal_APPENDIX 2 geochem.xls Chart 5" xfId="53"/>
    <cellStyle name="Normal_APPENDIX 2 geochem.xls Chart 6" xfId="54"/>
    <cellStyle name="Normal_APPENDIX 2 geochem.xls Chart 7" xfId="55"/>
    <cellStyle name="Percen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475"/>
          <c:w val="0.9542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Lit>
              <c:ptCount val="9"/>
            </c:strLit>
          </c:xVal>
          <c:yVal>
            <c:numLit>
              <c:ptCount val="10"/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Lit>
              <c:ptCount val="8"/>
            </c:strLit>
          </c:xVal>
          <c:yVal>
            <c:numLit>
              <c:ptCount val="8"/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Lit>
              <c:ptCount val="5"/>
            </c:strLit>
          </c:xVal>
          <c:yVal>
            <c:numLit>
              <c:ptCount val="5"/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Lit>
              <c:ptCount val="3"/>
            </c:strLit>
          </c:xVal>
          <c:yVal>
            <c:numLit>
              <c:ptCount val="3"/>
            </c:numLit>
          </c:yVal>
          <c:smooth val="0"/>
        </c:ser>
        <c:axId val="63642422"/>
        <c:axId val="35910887"/>
      </c:scatterChart>
      <c:valAx>
        <c:axId val="6364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10887"/>
        <c:crosses val="autoZero"/>
        <c:crossBetween val="midCat"/>
        <c:dispUnits/>
      </c:valAx>
      <c:valAx>
        <c:axId val="359108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4242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975"/>
          <c:w val="0.942"/>
          <c:h val="0.88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Lit>
              <c:ptCount val="10"/>
            </c:strLit>
          </c:xVal>
          <c:yVal>
            <c:numLit>
              <c:ptCount val="10"/>
            </c:numLit>
          </c:yVal>
          <c:smooth val="0"/>
        </c:ser>
        <c:axId val="54762528"/>
        <c:axId val="23100705"/>
      </c:scatterChart>
      <c:valAx>
        <c:axId val="54762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00705"/>
        <c:crosses val="autoZero"/>
        <c:crossBetween val="midCat"/>
        <c:dispUnits/>
      </c:valAx>
      <c:valAx>
        <c:axId val="231007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6252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Border Syenite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tx>
            <c:v>Interior Syenite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tx>
            <c:v>AFG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tx>
            <c:v>Monzogranite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tx>
            <c:v>Border,eNd=-2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6579754"/>
        <c:axId val="59217787"/>
      </c:scatterChart>
      <c:valAx>
        <c:axId val="657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Nd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7787"/>
        <c:crosses val="autoZero"/>
        <c:crossBetween val="midCat"/>
        <c:dispUnits/>
      </c:valAx>
      <c:valAx>
        <c:axId val="5921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CaO%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97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Border syenite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tx>
            <c:v>Interior syenite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tx>
            <c:v>AFG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tx>
            <c:v>Monzogranite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tx>
            <c:v>Border, eNd=-2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63198036"/>
        <c:axId val="31911413"/>
      </c:scatterChart>
      <c:valAx>
        <c:axId val="6319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Nd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11413"/>
        <c:crosses val="autoZero"/>
        <c:crossBetween val="midCat"/>
        <c:dispUnits/>
      </c:valAx>
      <c:valAx>
        <c:axId val="3191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P2O5%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980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675"/>
          <c:y val="0.03825"/>
          <c:w val="0.5072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Interior syenite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Lit>
              <c:ptCount val="1"/>
            </c:str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tx>
            <c:v>Border syenite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1"/>
            </c:str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8767262"/>
        <c:axId val="34687631"/>
      </c:scatterChart>
      <c:valAx>
        <c:axId val="18767262"/>
        <c:scaling>
          <c:orientation val="minMax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SiO2%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87631"/>
        <c:crosses val="autoZero"/>
        <c:crossBetween val="midCat"/>
        <c:dispUnits/>
      </c:valAx>
      <c:valAx>
        <c:axId val="34687631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CaO%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672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75"/>
          <c:y val="0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Lit>
              <c:ptCount val="1"/>
            </c:str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Lit>
              <c:ptCount val="1"/>
            </c:str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3753224"/>
        <c:axId val="58234697"/>
      </c:scatterChart>
      <c:valAx>
        <c:axId val="4375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34697"/>
        <c:crosses val="autoZero"/>
        <c:crossBetween val="midCat"/>
        <c:dispUnits/>
      </c:valAx>
      <c:valAx>
        <c:axId val="58234697"/>
        <c:scaling>
          <c:orientation val="minMax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crossAx val="4375322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51"/>
          <c:w val="0.796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Equigranular sy.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Lit>
              <c:ptCount val="7"/>
            </c:strLit>
          </c:xVal>
          <c:yVal>
            <c:numLit>
              <c:ptCount val="7"/>
            </c:numLit>
          </c:yVal>
          <c:smooth val="0"/>
        </c:ser>
        <c:ser>
          <c:idx val="1"/>
          <c:order val="1"/>
          <c:tx>
            <c:v>Border syenite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8"/>
            </c:strLit>
          </c:xVal>
          <c:yVal>
            <c:numLit>
              <c:ptCount val="8"/>
            </c:numLit>
          </c:yVal>
          <c:smooth val="0"/>
        </c:ser>
        <c:ser>
          <c:idx val="2"/>
          <c:order val="2"/>
          <c:tx>
            <c:v>AFG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5"/>
            </c:strLit>
          </c:xVal>
          <c:yVal>
            <c:numLit>
              <c:ptCount val="5"/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3"/>
            </c:strLit>
          </c:xVal>
          <c:yVal>
            <c:numLit>
              <c:ptCount val="3"/>
            </c:numLit>
          </c:yVal>
          <c:smooth val="0"/>
        </c:ser>
        <c:axId val="54350226"/>
        <c:axId val="19389987"/>
      </c:scatterChart>
      <c:valAx>
        <c:axId val="543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89987"/>
        <c:crosses val="autoZero"/>
        <c:crossBetween val="midCat"/>
        <c:dispUnits/>
      </c:valAx>
      <c:valAx>
        <c:axId val="1938998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5022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163</xdr:row>
      <xdr:rowOff>123825</xdr:rowOff>
    </xdr:from>
    <xdr:to>
      <xdr:col>17</xdr:col>
      <xdr:colOff>161925</xdr:colOff>
      <xdr:row>175</xdr:row>
      <xdr:rowOff>85725</xdr:rowOff>
    </xdr:to>
    <xdr:graphicFrame>
      <xdr:nvGraphicFramePr>
        <xdr:cNvPr id="1" name="Chart 1"/>
        <xdr:cNvGraphicFramePr/>
      </xdr:nvGraphicFramePr>
      <xdr:xfrm>
        <a:off x="12973050" y="26527125"/>
        <a:ext cx="38195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176</xdr:row>
      <xdr:rowOff>85725</xdr:rowOff>
    </xdr:from>
    <xdr:to>
      <xdr:col>14</xdr:col>
      <xdr:colOff>485775</xdr:colOff>
      <xdr:row>187</xdr:row>
      <xdr:rowOff>66675</xdr:rowOff>
    </xdr:to>
    <xdr:graphicFrame>
      <xdr:nvGraphicFramePr>
        <xdr:cNvPr id="2" name="Chart 2"/>
        <xdr:cNvGraphicFramePr/>
      </xdr:nvGraphicFramePr>
      <xdr:xfrm>
        <a:off x="11268075" y="28594050"/>
        <a:ext cx="30480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38</xdr:col>
      <xdr:colOff>0</xdr:colOff>
      <xdr:row>125</xdr:row>
      <xdr:rowOff>66675</xdr:rowOff>
    </xdr:from>
    <xdr:to>
      <xdr:col>38</xdr:col>
      <xdr:colOff>0</xdr:colOff>
      <xdr:row>140</xdr:row>
      <xdr:rowOff>28575</xdr:rowOff>
    </xdr:to>
    <xdr:graphicFrame>
      <xdr:nvGraphicFramePr>
        <xdr:cNvPr id="3" name="Chart 3"/>
        <xdr:cNvGraphicFramePr/>
      </xdr:nvGraphicFramePr>
      <xdr:xfrm>
        <a:off x="36233100" y="20316825"/>
        <a:ext cx="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0</xdr:colOff>
      <xdr:row>115</xdr:row>
      <xdr:rowOff>0</xdr:rowOff>
    </xdr:from>
    <xdr:to>
      <xdr:col>38</xdr:col>
      <xdr:colOff>0</xdr:colOff>
      <xdr:row>125</xdr:row>
      <xdr:rowOff>85725</xdr:rowOff>
    </xdr:to>
    <xdr:graphicFrame>
      <xdr:nvGraphicFramePr>
        <xdr:cNvPr id="4" name="Chart 4"/>
        <xdr:cNvGraphicFramePr/>
      </xdr:nvGraphicFramePr>
      <xdr:xfrm>
        <a:off x="36233100" y="18630900"/>
        <a:ext cx="0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104775</xdr:colOff>
      <xdr:row>134</xdr:row>
      <xdr:rowOff>66675</xdr:rowOff>
    </xdr:from>
    <xdr:to>
      <xdr:col>38</xdr:col>
      <xdr:colOff>0</xdr:colOff>
      <xdr:row>151</xdr:row>
      <xdr:rowOff>0</xdr:rowOff>
    </xdr:to>
    <xdr:graphicFrame>
      <xdr:nvGraphicFramePr>
        <xdr:cNvPr id="5" name="Chart 5"/>
        <xdr:cNvGraphicFramePr/>
      </xdr:nvGraphicFramePr>
      <xdr:xfrm>
        <a:off x="35404425" y="21774150"/>
        <a:ext cx="82867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0</xdr:colOff>
      <xdr:row>135</xdr:row>
      <xdr:rowOff>123825</xdr:rowOff>
    </xdr:from>
    <xdr:to>
      <xdr:col>38</xdr:col>
      <xdr:colOff>0</xdr:colOff>
      <xdr:row>146</xdr:row>
      <xdr:rowOff>95250</xdr:rowOff>
    </xdr:to>
    <xdr:graphicFrame>
      <xdr:nvGraphicFramePr>
        <xdr:cNvPr id="6" name="Chart 6"/>
        <xdr:cNvGraphicFramePr/>
      </xdr:nvGraphicFramePr>
      <xdr:xfrm>
        <a:off x="36233100" y="21993225"/>
        <a:ext cx="0" cy="1752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0</xdr:colOff>
      <xdr:row>132</xdr:row>
      <xdr:rowOff>0</xdr:rowOff>
    </xdr:from>
    <xdr:to>
      <xdr:col>35</xdr:col>
      <xdr:colOff>0</xdr:colOff>
      <xdr:row>144</xdr:row>
      <xdr:rowOff>66675</xdr:rowOff>
    </xdr:to>
    <xdr:graphicFrame>
      <xdr:nvGraphicFramePr>
        <xdr:cNvPr id="7" name="Chart 7"/>
        <xdr:cNvGraphicFramePr/>
      </xdr:nvGraphicFramePr>
      <xdr:xfrm>
        <a:off x="31565850" y="21383625"/>
        <a:ext cx="18669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390525</xdr:colOff>
      <xdr:row>20</xdr:row>
      <xdr:rowOff>66675</xdr:rowOff>
    </xdr:from>
    <xdr:to>
      <xdr:col>1</xdr:col>
      <xdr:colOff>390525</xdr:colOff>
      <xdr:row>24</xdr:row>
      <xdr:rowOff>95250</xdr:rowOff>
    </xdr:to>
    <xdr:sp>
      <xdr:nvSpPr>
        <xdr:cNvPr id="8" name="Line 8"/>
        <xdr:cNvSpPr>
          <a:spLocks/>
        </xdr:cNvSpPr>
      </xdr:nvSpPr>
      <xdr:spPr>
        <a:xfrm flipV="1">
          <a:off x="2085975" y="33147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ekschmidt\Desktop\Graben\North%20Sister\data\Sr,Nd,Pb%20tope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es"/>
      <sheetName val="Sr,Nd basalt location"/>
      <sheetName val="Sr,Nd Basalt type"/>
      <sheetName val="Sr,Nd all"/>
      <sheetName val="Pb graphs"/>
      <sheetName val="Sheet1"/>
      <sheetName val="data from lit"/>
      <sheetName val="lit by type2"/>
      <sheetName val="lit by type"/>
      <sheetName val="Os"/>
      <sheetName val="Chart1"/>
      <sheetName val="SON-Data"/>
    </sheetNames>
    <sheetDataSet>
      <sheetData sheetId="11">
        <row r="1">
          <cell r="A1" t="str">
            <v>SAMPLE</v>
          </cell>
          <cell r="B1" t="str">
            <v>AGE (Ma)</v>
          </cell>
          <cell r="D1" t="str">
            <v>Rb (ppm)</v>
          </cell>
          <cell r="E1" t="str">
            <v>Rb UNC</v>
          </cell>
          <cell r="F1" t="str">
            <v>Sr (ppm)</v>
          </cell>
          <cell r="G1" t="str">
            <v>Sr UNC</v>
          </cell>
          <cell r="H1" t="str">
            <v>87Rb/86Sr</v>
          </cell>
          <cell r="I1" t="str">
            <v>Ab 86Sr</v>
          </cell>
          <cell r="J1" t="str">
            <v>AW Sr</v>
          </cell>
          <cell r="K1" t="str">
            <v>87Rb/86Sr (corrected)</v>
          </cell>
          <cell r="L1" t="str">
            <v>87Rb/86Sr unc</v>
          </cell>
          <cell r="M1" t="str">
            <v>87Rb/86Sr i</v>
          </cell>
          <cell r="N1" t="str">
            <v>87Sr/86M</v>
          </cell>
          <cell r="O1" t="str">
            <v>87Sr UNC</v>
          </cell>
          <cell r="P1" t="str">
            <v>87Sr/86Sr corrected for instr. bias</v>
          </cell>
          <cell r="Q1" t="str">
            <v>87Sr/86SrI</v>
          </cell>
          <cell r="R1" t="str">
            <v>87Sr/86SrIUNC</v>
          </cell>
          <cell r="T1" t="str">
            <v>Sm (ppm)</v>
          </cell>
          <cell r="U1" t="str">
            <v>Sm UCN</v>
          </cell>
          <cell r="V1" t="str">
            <v>Nd (ppm)</v>
          </cell>
          <cell r="W1" t="str">
            <v>Nd UCN</v>
          </cell>
          <cell r="X1" t="str">
            <v>147Sm/144Nd ID</v>
          </cell>
          <cell r="Y1" t="str">
            <v>143Nd/144NdM</v>
          </cell>
          <cell r="Z1" t="str">
            <v>143Nd UNC</v>
          </cell>
          <cell r="AA1" t="str">
            <v>143Nd/144I</v>
          </cell>
          <cell r="AB1" t="str">
            <v>ENd M</v>
          </cell>
          <cell r="AC1" t="str">
            <v>ENd I</v>
          </cell>
          <cell r="AD1" t="str">
            <v>FSM/ND</v>
          </cell>
          <cell r="AE1" t="str">
            <v>TDM</v>
          </cell>
          <cell r="AF1" t="str">
            <v>145/144Nd</v>
          </cell>
          <cell r="AG1" t="str">
            <v>208Pb/204Pb</v>
          </cell>
          <cell r="AH1" t="str">
            <v>207/204</v>
          </cell>
          <cell r="AI1" t="str">
            <v>206/204</v>
          </cell>
          <cell r="AJ1" t="str">
            <v>208/204C</v>
          </cell>
          <cell r="AK1" t="str">
            <v>207/204C</v>
          </cell>
          <cell r="AL1" t="str">
            <v>206/204C</v>
          </cell>
        </row>
        <row r="2">
          <cell r="B2" t="str">
            <v>(for initial values)</v>
          </cell>
          <cell r="E2" t="str">
            <v>2sigma</v>
          </cell>
          <cell r="G2" t="str">
            <v>2 sigma</v>
          </cell>
          <cell r="O2" t="str">
            <v>2-sigma</v>
          </cell>
          <cell r="P2" t="str">
            <v>unbiased</v>
          </cell>
          <cell r="R2" t="str">
            <v>2-sigma</v>
          </cell>
          <cell r="U2" t="str">
            <v>2sigma</v>
          </cell>
          <cell r="W2" t="str">
            <v>2 sigma</v>
          </cell>
          <cell r="Y2" t="str">
            <v>144NdM</v>
          </cell>
          <cell r="Z2" t="str">
            <v>2 sigma</v>
          </cell>
          <cell r="AA2" t="str">
            <v>144Nd I</v>
          </cell>
          <cell r="AB2" t="str">
            <v>M</v>
          </cell>
          <cell r="AC2" t="str">
            <v>I</v>
          </cell>
          <cell r="AE2" t="str">
            <v>(Ga)</v>
          </cell>
          <cell r="AG2" t="str">
            <v>UNCORRECTED FOR INSTRUMENT BIAS</v>
          </cell>
          <cell r="AJ2" t="str">
            <v>Corrected up for instrument bias by below #</v>
          </cell>
          <cell r="AN2" t="str">
            <v>delta O-18</v>
          </cell>
        </row>
        <row r="3">
          <cell r="AJ3">
            <v>0.15223431199999027</v>
          </cell>
          <cell r="AK3">
            <v>0.042455040500003705</v>
          </cell>
          <cell r="AL3">
            <v>0.030701579888891217</v>
          </cell>
        </row>
        <row r="4">
          <cell r="A4" t="str">
            <v>NORM VALUES (see below for norm REE)</v>
          </cell>
        </row>
        <row r="5">
          <cell r="A5" t="str">
            <v>NS02-29</v>
          </cell>
          <cell r="F5">
            <v>540</v>
          </cell>
          <cell r="G5">
            <v>2</v>
          </cell>
          <cell r="H5">
            <v>0</v>
          </cell>
          <cell r="I5">
            <v>0.0986652466764365</v>
          </cell>
          <cell r="J5">
            <v>87.6172024725206</v>
          </cell>
          <cell r="K5">
            <v>0</v>
          </cell>
          <cell r="L5">
            <v>0</v>
          </cell>
          <cell r="M5">
            <v>0</v>
          </cell>
          <cell r="N5">
            <v>0.703565</v>
          </cell>
          <cell r="O5">
            <v>1.05E-05</v>
          </cell>
          <cell r="P5">
            <v>0.703565</v>
          </cell>
          <cell r="Q5">
            <v>0.703565</v>
          </cell>
          <cell r="R5">
            <v>1.05E-05</v>
          </cell>
          <cell r="T5">
            <v>3.238</v>
          </cell>
          <cell r="U5">
            <v>0.004</v>
          </cell>
          <cell r="V5">
            <v>13.228</v>
          </cell>
          <cell r="W5">
            <v>0.008</v>
          </cell>
          <cell r="X5">
            <v>0.14809419413365588</v>
          </cell>
          <cell r="Y5">
            <v>0.512895</v>
          </cell>
          <cell r="Z5">
            <v>1.5E-05</v>
          </cell>
          <cell r="AA5">
            <v>0.512895</v>
          </cell>
          <cell r="AB5">
            <v>5.013284227854964</v>
          </cell>
          <cell r="AC5">
            <v>5.013284227854964</v>
          </cell>
          <cell r="AD5">
            <v>-0.24710628300124116</v>
          </cell>
          <cell r="AE5">
            <v>0.3825611124432271</v>
          </cell>
          <cell r="AF5">
            <v>0.348404</v>
          </cell>
          <cell r="AG5">
            <v>38.35378772222222</v>
          </cell>
          <cell r="AH5">
            <v>15.55332161111111</v>
          </cell>
          <cell r="AI5">
            <v>18.837408955555556</v>
          </cell>
          <cell r="AJ5">
            <v>38.50602203422221</v>
          </cell>
          <cell r="AK5">
            <v>15.595776651611114</v>
          </cell>
          <cell r="AL5">
            <v>18.868110535444448</v>
          </cell>
          <cell r="AN5">
            <v>5.6</v>
          </cell>
        </row>
        <row r="6">
          <cell r="A6" t="str">
            <v>NS02-46</v>
          </cell>
          <cell r="F6">
            <v>579</v>
          </cell>
          <cell r="G6">
            <v>1.7</v>
          </cell>
          <cell r="H6">
            <v>0</v>
          </cell>
          <cell r="I6">
            <v>0.09866529535061502</v>
          </cell>
          <cell r="J6">
            <v>87.61720282194979</v>
          </cell>
          <cell r="K6">
            <v>0</v>
          </cell>
          <cell r="L6">
            <v>0</v>
          </cell>
          <cell r="M6">
            <v>0</v>
          </cell>
          <cell r="N6">
            <v>0.70356</v>
          </cell>
          <cell r="O6">
            <v>9E-06</v>
          </cell>
          <cell r="P6">
            <v>0.70356</v>
          </cell>
          <cell r="Q6">
            <v>0.70356</v>
          </cell>
          <cell r="R6">
            <v>9E-06</v>
          </cell>
          <cell r="T6">
            <v>3.42</v>
          </cell>
          <cell r="U6">
            <v>0.003</v>
          </cell>
          <cell r="V6">
            <v>13.903</v>
          </cell>
          <cell r="W6">
            <v>0.009</v>
          </cell>
          <cell r="X6">
            <v>0.14882399482126157</v>
          </cell>
          <cell r="Y6">
            <v>0.512917</v>
          </cell>
          <cell r="Z6">
            <v>1.6E-05</v>
          </cell>
          <cell r="AA6">
            <v>0.512917</v>
          </cell>
          <cell r="AB6">
            <v>5.442436963314368</v>
          </cell>
          <cell r="AC6">
            <v>5.442436963314368</v>
          </cell>
          <cell r="AD6">
            <v>-0.24339606089851773</v>
          </cell>
          <cell r="AE6">
            <v>0.3385289238746232</v>
          </cell>
          <cell r="AF6">
            <v>0.348408</v>
          </cell>
          <cell r="AG6">
            <v>38.29920885</v>
          </cell>
          <cell r="AH6">
            <v>15.54293911</v>
          </cell>
          <cell r="AI6">
            <v>18.79505919</v>
          </cell>
          <cell r="AJ6">
            <v>38.45144316199999</v>
          </cell>
          <cell r="AK6">
            <v>15.585394150500004</v>
          </cell>
          <cell r="AL6">
            <v>18.82576076988889</v>
          </cell>
          <cell r="AN6">
            <v>6</v>
          </cell>
        </row>
        <row r="7">
          <cell r="A7" t="str">
            <v>NS02-66</v>
          </cell>
          <cell r="F7">
            <v>532.3</v>
          </cell>
          <cell r="G7">
            <v>0.8</v>
          </cell>
          <cell r="H7">
            <v>0</v>
          </cell>
          <cell r="I7">
            <v>0.09866402010299144</v>
          </cell>
          <cell r="J7">
            <v>87.61719366701863</v>
          </cell>
          <cell r="K7">
            <v>0</v>
          </cell>
          <cell r="L7">
            <v>0</v>
          </cell>
          <cell r="M7">
            <v>0</v>
          </cell>
          <cell r="N7">
            <v>0.703691</v>
          </cell>
          <cell r="O7">
            <v>1.1E-05</v>
          </cell>
          <cell r="P7">
            <v>0.703691</v>
          </cell>
          <cell r="Q7">
            <v>0.703691</v>
          </cell>
          <cell r="R7">
            <v>1.1E-05</v>
          </cell>
          <cell r="T7">
            <v>3.639</v>
          </cell>
          <cell r="U7">
            <v>0.004</v>
          </cell>
          <cell r="V7">
            <v>15.15</v>
          </cell>
          <cell r="W7">
            <v>0.02</v>
          </cell>
          <cell r="X7">
            <v>0.145319801980198</v>
          </cell>
          <cell r="Y7">
            <v>0.512846</v>
          </cell>
          <cell r="Z7">
            <v>9E-06</v>
          </cell>
          <cell r="AA7">
            <v>0.512846</v>
          </cell>
          <cell r="AB7">
            <v>4.057444044334169</v>
          </cell>
          <cell r="AC7">
            <v>4.057444044334169</v>
          </cell>
          <cell r="AD7">
            <v>-0.2612109711225318</v>
          </cell>
          <cell r="AE7">
            <v>0.47027784430937203</v>
          </cell>
          <cell r="AF7">
            <v>0.348406</v>
          </cell>
          <cell r="AG7">
            <v>38.41687996</v>
          </cell>
          <cell r="AH7">
            <v>15.55405002</v>
          </cell>
          <cell r="AI7">
            <v>18.881844660000002</v>
          </cell>
          <cell r="AJ7">
            <v>38.56911427199999</v>
          </cell>
          <cell r="AK7">
            <v>15.596505060500004</v>
          </cell>
          <cell r="AL7">
            <v>18.912546239888893</v>
          </cell>
          <cell r="AN7">
            <v>5.5</v>
          </cell>
        </row>
        <row r="8">
          <cell r="A8" t="str">
            <v>NS02-111</v>
          </cell>
          <cell r="F8">
            <v>584</v>
          </cell>
          <cell r="G8">
            <v>2</v>
          </cell>
          <cell r="H8">
            <v>0</v>
          </cell>
          <cell r="I8">
            <v>0.09866508118458875</v>
          </cell>
          <cell r="J8">
            <v>87.61720128446392</v>
          </cell>
          <cell r="K8">
            <v>0</v>
          </cell>
          <cell r="L8">
            <v>0</v>
          </cell>
          <cell r="M8">
            <v>0</v>
          </cell>
          <cell r="N8">
            <v>0.703582</v>
          </cell>
          <cell r="O8">
            <v>1.6E-05</v>
          </cell>
          <cell r="P8">
            <v>0.703582</v>
          </cell>
          <cell r="Q8">
            <v>0.703582</v>
          </cell>
          <cell r="R8">
            <v>1.6E-05</v>
          </cell>
          <cell r="T8">
            <v>3.592</v>
          </cell>
          <cell r="U8">
            <v>0.015</v>
          </cell>
          <cell r="V8">
            <v>15.95</v>
          </cell>
          <cell r="W8">
            <v>0.03</v>
          </cell>
          <cell r="X8">
            <v>0.13624827586206897</v>
          </cell>
          <cell r="Y8">
            <v>0.512872</v>
          </cell>
          <cell r="Z8">
            <v>8E-06</v>
          </cell>
          <cell r="AA8">
            <v>0.512872</v>
          </cell>
          <cell r="AB8">
            <v>4.564624549876495</v>
          </cell>
          <cell r="AC8">
            <v>4.564624549876495</v>
          </cell>
          <cell r="AD8">
            <v>-0.3073295584033098</v>
          </cell>
          <cell r="AE8">
            <v>0.37019163556258405</v>
          </cell>
          <cell r="AF8">
            <v>0.348407</v>
          </cell>
          <cell r="AG8">
            <v>38.428117230000005</v>
          </cell>
          <cell r="AH8">
            <v>15.56145177</v>
          </cell>
          <cell r="AI8">
            <v>18.847628930000003</v>
          </cell>
          <cell r="AJ8">
            <v>38.580351541999995</v>
          </cell>
          <cell r="AK8">
            <v>15.603906810500003</v>
          </cell>
          <cell r="AL8">
            <v>18.878330509888894</v>
          </cell>
          <cell r="AN8">
            <v>5.6</v>
          </cell>
        </row>
        <row r="9">
          <cell r="A9" t="str">
            <v>NS-02-38</v>
          </cell>
          <cell r="F9">
            <v>517.6</v>
          </cell>
          <cell r="G9">
            <v>1</v>
          </cell>
          <cell r="H9">
            <v>0</v>
          </cell>
          <cell r="I9">
            <v>0.09866534402484158</v>
          </cell>
          <cell r="J9">
            <v>87.61720317137934</v>
          </cell>
          <cell r="K9">
            <v>0</v>
          </cell>
          <cell r="L9">
            <v>0</v>
          </cell>
          <cell r="M9">
            <v>0</v>
          </cell>
          <cell r="N9">
            <v>0.703555</v>
          </cell>
          <cell r="O9">
            <v>1.4E-05</v>
          </cell>
          <cell r="P9">
            <v>0.703555</v>
          </cell>
          <cell r="Q9">
            <v>0.703555</v>
          </cell>
          <cell r="R9">
            <v>1.4E-05</v>
          </cell>
          <cell r="T9">
            <v>3.14</v>
          </cell>
          <cell r="U9">
            <v>0.01</v>
          </cell>
          <cell r="V9">
            <v>12.94</v>
          </cell>
          <cell r="W9">
            <v>0.008</v>
          </cell>
          <cell r="X9">
            <v>0.1468083462132921</v>
          </cell>
          <cell r="Y9">
            <v>0.512888</v>
          </cell>
          <cell r="Z9">
            <v>6E-06</v>
          </cell>
          <cell r="AA9">
            <v>0.512888</v>
          </cell>
          <cell r="AB9">
            <v>4.876735630210405</v>
          </cell>
          <cell r="AC9">
            <v>4.876735630210405</v>
          </cell>
          <cell r="AD9">
            <v>-0.2536433847824499</v>
          </cell>
          <cell r="AE9">
            <v>0.39058902941219387</v>
          </cell>
          <cell r="AF9">
            <v>0.348405</v>
          </cell>
        </row>
        <row r="10">
          <cell r="A10" t="str">
            <v>NS-02-75</v>
          </cell>
          <cell r="F10">
            <v>539.3</v>
          </cell>
          <cell r="G10">
            <v>0.9</v>
          </cell>
          <cell r="H10">
            <v>0</v>
          </cell>
          <cell r="I10">
            <v>0.09866492542806272</v>
          </cell>
          <cell r="J10">
            <v>87.61720016629656</v>
          </cell>
          <cell r="K10">
            <v>0</v>
          </cell>
          <cell r="L10">
            <v>0</v>
          </cell>
          <cell r="M10">
            <v>0</v>
          </cell>
          <cell r="N10">
            <v>0.703598</v>
          </cell>
          <cell r="O10">
            <v>1E-05</v>
          </cell>
          <cell r="P10">
            <v>0.703598</v>
          </cell>
          <cell r="Q10">
            <v>0.703598</v>
          </cell>
          <cell r="R10">
            <v>1E-05</v>
          </cell>
          <cell r="T10">
            <v>3.356</v>
          </cell>
          <cell r="U10">
            <v>0.003</v>
          </cell>
          <cell r="V10">
            <v>14.86</v>
          </cell>
          <cell r="W10">
            <v>0.01</v>
          </cell>
          <cell r="X10">
            <v>0.13663391655450874</v>
          </cell>
          <cell r="Y10">
            <v>0.512876</v>
          </cell>
          <cell r="Z10">
            <v>1.5E-05</v>
          </cell>
          <cell r="AA10">
            <v>0.512876</v>
          </cell>
          <cell r="AB10">
            <v>4.642652319959417</v>
          </cell>
          <cell r="AC10">
            <v>4.642652319959417</v>
          </cell>
          <cell r="AD10">
            <v>-0.30536900582354487</v>
          </cell>
          <cell r="AE10">
            <v>0.3644921620363917</v>
          </cell>
          <cell r="AF10">
            <v>0.348405</v>
          </cell>
        </row>
        <row r="11">
          <cell r="A11" t="str">
            <v>NS 03-153</v>
          </cell>
          <cell r="F11">
            <v>529</v>
          </cell>
          <cell r="G11">
            <v>0.8</v>
          </cell>
          <cell r="H11">
            <v>0</v>
          </cell>
          <cell r="I11">
            <v>0.09866526614610215</v>
          </cell>
          <cell r="J11">
            <v>87.6172026122922</v>
          </cell>
          <cell r="K11">
            <v>0</v>
          </cell>
          <cell r="L11">
            <v>0</v>
          </cell>
          <cell r="M11">
            <v>0</v>
          </cell>
          <cell r="N11">
            <v>0.703563</v>
          </cell>
          <cell r="O11">
            <v>8E-06</v>
          </cell>
          <cell r="P11">
            <v>0.703563</v>
          </cell>
          <cell r="Q11">
            <v>0.703563</v>
          </cell>
          <cell r="R11">
            <v>8E-06</v>
          </cell>
          <cell r="T11">
            <v>3.379</v>
          </cell>
          <cell r="U11">
            <v>0.003</v>
          </cell>
          <cell r="V11">
            <v>14.27</v>
          </cell>
          <cell r="W11">
            <v>0.03</v>
          </cell>
          <cell r="X11">
            <v>0.1432582340574632</v>
          </cell>
          <cell r="Y11">
            <v>0.512894</v>
          </cell>
          <cell r="Z11">
            <v>1.2E-05</v>
          </cell>
          <cell r="AA11">
            <v>0.512894</v>
          </cell>
          <cell r="AB11">
            <v>4.993777285333678</v>
          </cell>
          <cell r="AC11">
            <v>4.993777285333678</v>
          </cell>
          <cell r="AD11">
            <v>-0.2716917434801057</v>
          </cell>
          <cell r="AE11">
            <v>0.3600706756130201</v>
          </cell>
          <cell r="AF11">
            <v>0.3484</v>
          </cell>
        </row>
        <row r="12">
          <cell r="A12" t="str">
            <v>NS02-92</v>
          </cell>
          <cell r="F12">
            <v>609.6</v>
          </cell>
          <cell r="G12">
            <v>2.9</v>
          </cell>
          <cell r="H12">
            <v>0</v>
          </cell>
          <cell r="I12">
            <v>0.09866547057805533</v>
          </cell>
          <cell r="J12">
            <v>87.61720407989775</v>
          </cell>
          <cell r="K12">
            <v>0</v>
          </cell>
          <cell r="L12">
            <v>0</v>
          </cell>
          <cell r="M12">
            <v>0</v>
          </cell>
          <cell r="N12">
            <v>0.703542</v>
          </cell>
          <cell r="O12">
            <v>1.2E-05</v>
          </cell>
          <cell r="P12">
            <v>0.703542</v>
          </cell>
          <cell r="Q12">
            <v>0.703542</v>
          </cell>
          <cell r="R12">
            <v>1.2E-05</v>
          </cell>
          <cell r="T12">
            <v>3.43</v>
          </cell>
          <cell r="U12">
            <v>0.07</v>
          </cell>
          <cell r="V12">
            <v>14.25</v>
          </cell>
          <cell r="W12">
            <v>0.02</v>
          </cell>
          <cell r="X12">
            <v>0.14562456140350877</v>
          </cell>
          <cell r="Y12">
            <v>0.512895</v>
          </cell>
          <cell r="Z12">
            <v>1.3E-05</v>
          </cell>
          <cell r="AA12">
            <v>0.512895</v>
          </cell>
          <cell r="AB12">
            <v>5.013284227854964</v>
          </cell>
          <cell r="AC12">
            <v>5.013284227854964</v>
          </cell>
          <cell r="AD12">
            <v>-0.25966160953986395</v>
          </cell>
          <cell r="AE12">
            <v>0.3696339724209139</v>
          </cell>
          <cell r="AF12">
            <v>0.348406</v>
          </cell>
          <cell r="AG12">
            <v>38.25918209</v>
          </cell>
          <cell r="AH12">
            <v>15.526036290000002</v>
          </cell>
          <cell r="AI12">
            <v>18.770085950000002</v>
          </cell>
          <cell r="AJ12">
            <v>38.41141640199999</v>
          </cell>
          <cell r="AK12">
            <v>15.568491330500006</v>
          </cell>
          <cell r="AL12">
            <v>18.800787529888893</v>
          </cell>
          <cell r="AN12">
            <v>5.9</v>
          </cell>
        </row>
        <row r="13">
          <cell r="A13" t="str">
            <v>NS02-101</v>
          </cell>
          <cell r="F13">
            <v>464.7</v>
          </cell>
          <cell r="G13">
            <v>0.9</v>
          </cell>
          <cell r="H13">
            <v>0</v>
          </cell>
          <cell r="I13">
            <v>0.09866441922274934</v>
          </cell>
          <cell r="J13">
            <v>87.61719653227698</v>
          </cell>
          <cell r="K13">
            <v>0</v>
          </cell>
          <cell r="L13">
            <v>0</v>
          </cell>
          <cell r="M13">
            <v>0</v>
          </cell>
          <cell r="N13">
            <v>0.70365</v>
          </cell>
          <cell r="O13">
            <v>1.3E-05</v>
          </cell>
          <cell r="P13">
            <v>0.70365</v>
          </cell>
          <cell r="Q13">
            <v>0.70365</v>
          </cell>
          <cell r="R13">
            <v>1.3E-05</v>
          </cell>
          <cell r="T13">
            <v>5.487</v>
          </cell>
          <cell r="U13">
            <v>0.009</v>
          </cell>
          <cell r="V13">
            <v>24.06</v>
          </cell>
          <cell r="W13">
            <v>0.04</v>
          </cell>
          <cell r="X13">
            <v>0.13797319201995012</v>
          </cell>
          <cell r="Y13">
            <v>0.512876</v>
          </cell>
          <cell r="Z13">
            <v>1.1E-05</v>
          </cell>
          <cell r="AA13">
            <v>0.512876</v>
          </cell>
          <cell r="AB13">
            <v>4.642652319959417</v>
          </cell>
          <cell r="AC13">
            <v>4.642652319959417</v>
          </cell>
          <cell r="AD13">
            <v>-0.29856028459608486</v>
          </cell>
          <cell r="AE13">
            <v>0.37053590483861853</v>
          </cell>
          <cell r="AF13">
            <v>0.348411</v>
          </cell>
          <cell r="AG13">
            <v>38.434737870000006</v>
          </cell>
          <cell r="AH13">
            <v>15.57340193</v>
          </cell>
          <cell r="AI13">
            <v>18.881934989999998</v>
          </cell>
          <cell r="AJ13">
            <v>38.586972182</v>
          </cell>
          <cell r="AK13">
            <v>15.615856970500003</v>
          </cell>
          <cell r="AL13">
            <v>18.91263656988889</v>
          </cell>
          <cell r="AN13">
            <v>6</v>
          </cell>
        </row>
        <row r="15">
          <cell r="A15" t="str">
            <v>LB02-2</v>
          </cell>
          <cell r="F15">
            <v>635.2</v>
          </cell>
          <cell r="G15">
            <v>1.1</v>
          </cell>
          <cell r="H15">
            <v>0</v>
          </cell>
          <cell r="I15">
            <v>0.09866333868647721</v>
          </cell>
          <cell r="J15">
            <v>87.61718877516768</v>
          </cell>
          <cell r="K15">
            <v>0</v>
          </cell>
          <cell r="L15">
            <v>0</v>
          </cell>
          <cell r="M15">
            <v>0</v>
          </cell>
          <cell r="N15">
            <v>0.703761</v>
          </cell>
          <cell r="O15">
            <v>8E-06</v>
          </cell>
          <cell r="P15">
            <v>0.703761</v>
          </cell>
          <cell r="Q15">
            <v>0.703761</v>
          </cell>
          <cell r="R15">
            <v>8E-06</v>
          </cell>
          <cell r="T15">
            <v>5.39</v>
          </cell>
          <cell r="U15">
            <v>0.01</v>
          </cell>
          <cell r="V15">
            <v>25</v>
          </cell>
          <cell r="W15">
            <v>0.02</v>
          </cell>
          <cell r="X15">
            <v>0.130438</v>
          </cell>
          <cell r="Y15">
            <v>0.51287</v>
          </cell>
          <cell r="Z15">
            <v>1.4E-05</v>
          </cell>
          <cell r="AA15">
            <v>0.51287</v>
          </cell>
          <cell r="AB15">
            <v>4.525610664836144</v>
          </cell>
          <cell r="AC15">
            <v>4.525610664836144</v>
          </cell>
          <cell r="AD15">
            <v>-0.3368683274021353</v>
          </cell>
          <cell r="AE15">
            <v>0.34929932996599433</v>
          </cell>
          <cell r="AF15">
            <v>0.348406</v>
          </cell>
          <cell r="AG15">
            <v>38.43694467</v>
          </cell>
          <cell r="AH15">
            <v>15.56187052</v>
          </cell>
          <cell r="AI15">
            <v>18.90918464</v>
          </cell>
          <cell r="AJ15">
            <v>38.58917898199999</v>
          </cell>
          <cell r="AK15">
            <v>15.604325560500003</v>
          </cell>
          <cell r="AL15">
            <v>18.93988621988889</v>
          </cell>
          <cell r="AN15">
            <v>5.7</v>
          </cell>
        </row>
        <row r="16">
          <cell r="A16" t="str">
            <v>CC02-01</v>
          </cell>
          <cell r="F16">
            <v>676.8</v>
          </cell>
          <cell r="G16">
            <v>0.6</v>
          </cell>
          <cell r="H16">
            <v>0</v>
          </cell>
          <cell r="I16">
            <v>0.09866549978268925</v>
          </cell>
          <cell r="J16">
            <v>87.6172042895562</v>
          </cell>
          <cell r="K16">
            <v>0</v>
          </cell>
          <cell r="L16">
            <v>0</v>
          </cell>
          <cell r="M16">
            <v>0</v>
          </cell>
          <cell r="N16">
            <v>0.703539</v>
          </cell>
          <cell r="O16">
            <v>1E-05</v>
          </cell>
          <cell r="P16">
            <v>0.703539</v>
          </cell>
          <cell r="Q16">
            <v>0.703539</v>
          </cell>
          <cell r="R16">
            <v>1E-05</v>
          </cell>
          <cell r="T16">
            <v>4.71</v>
          </cell>
          <cell r="U16">
            <v>0.02</v>
          </cell>
          <cell r="V16">
            <v>21.75</v>
          </cell>
          <cell r="W16">
            <v>0.06</v>
          </cell>
          <cell r="X16">
            <v>0.13101379310344827</v>
          </cell>
          <cell r="Y16">
            <v>0.512941</v>
          </cell>
          <cell r="Z16">
            <v>1.7E-05</v>
          </cell>
          <cell r="AA16">
            <v>0.512941</v>
          </cell>
          <cell r="AB16">
            <v>5.910603583814122</v>
          </cell>
          <cell r="AC16">
            <v>5.910603583814122</v>
          </cell>
          <cell r="AD16">
            <v>-0.3339410620058553</v>
          </cell>
          <cell r="AE16">
            <v>0.2284460388961307</v>
          </cell>
          <cell r="AF16">
            <v>0.348404</v>
          </cell>
          <cell r="AG16">
            <v>38.4704272</v>
          </cell>
          <cell r="AH16">
            <v>15.580061310000001</v>
          </cell>
          <cell r="AI16">
            <v>18.91815214</v>
          </cell>
          <cell r="AJ16">
            <v>38.62266151199999</v>
          </cell>
          <cell r="AK16">
            <v>15.622516350500005</v>
          </cell>
          <cell r="AL16">
            <v>18.94885371988889</v>
          </cell>
          <cell r="AN16">
            <v>5.4</v>
          </cell>
        </row>
        <row r="17">
          <cell r="A17" t="str">
            <v>FLR 03-01</v>
          </cell>
          <cell r="F17">
            <v>328.5</v>
          </cell>
          <cell r="G17">
            <v>0.4</v>
          </cell>
          <cell r="H17">
            <v>0</v>
          </cell>
          <cell r="I17">
            <v>0.09866532455514519</v>
          </cell>
          <cell r="J17">
            <v>87.61720303160747</v>
          </cell>
          <cell r="K17">
            <v>0</v>
          </cell>
          <cell r="L17">
            <v>0</v>
          </cell>
          <cell r="M17">
            <v>0</v>
          </cell>
          <cell r="N17">
            <v>0.703557</v>
          </cell>
          <cell r="O17">
            <v>1.1E-05</v>
          </cell>
          <cell r="P17">
            <v>0.703557</v>
          </cell>
          <cell r="Q17">
            <v>0.703557</v>
          </cell>
          <cell r="R17">
            <v>1.1E-05</v>
          </cell>
          <cell r="T17">
            <v>4.04</v>
          </cell>
          <cell r="U17">
            <v>0.01</v>
          </cell>
          <cell r="V17">
            <v>15.86</v>
          </cell>
          <cell r="W17">
            <v>0.04</v>
          </cell>
          <cell r="X17">
            <v>0.1541109709962169</v>
          </cell>
          <cell r="Y17">
            <v>0.512922</v>
          </cell>
          <cell r="Z17">
            <v>1.1E-05</v>
          </cell>
          <cell r="AA17">
            <v>0.512922</v>
          </cell>
          <cell r="AB17">
            <v>5.539971675918576</v>
          </cell>
          <cell r="AC17">
            <v>5.539971675918576</v>
          </cell>
          <cell r="AD17">
            <v>-0.21651768685197312</v>
          </cell>
          <cell r="AE17">
            <v>0.35438863195548365</v>
          </cell>
          <cell r="AF17">
            <v>0.248401</v>
          </cell>
          <cell r="AG17">
            <v>38.407</v>
          </cell>
          <cell r="AH17">
            <v>15.549</v>
          </cell>
          <cell r="AI17">
            <v>18.895</v>
          </cell>
          <cell r="AJ17">
            <v>38.55923431199999</v>
          </cell>
          <cell r="AK17">
            <v>15.591455040500003</v>
          </cell>
          <cell r="AL17">
            <v>18.92570157988889</v>
          </cell>
        </row>
        <row r="18">
          <cell r="A18" t="str">
            <v>QV 03-1</v>
          </cell>
          <cell r="F18">
            <v>2690</v>
          </cell>
          <cell r="G18">
            <v>8</v>
          </cell>
          <cell r="H18">
            <v>0</v>
          </cell>
          <cell r="I18">
            <v>0.0986627838256968</v>
          </cell>
          <cell r="J18">
            <v>87.61718479185323</v>
          </cell>
          <cell r="K18">
            <v>0</v>
          </cell>
          <cell r="L18">
            <v>0</v>
          </cell>
          <cell r="M18">
            <v>0</v>
          </cell>
          <cell r="N18">
            <v>0.703818</v>
          </cell>
          <cell r="O18">
            <v>1.3E-05</v>
          </cell>
          <cell r="P18">
            <v>0.703818</v>
          </cell>
          <cell r="Q18">
            <v>0.703818</v>
          </cell>
          <cell r="R18">
            <v>1.3E-05</v>
          </cell>
          <cell r="T18">
            <v>15.5</v>
          </cell>
          <cell r="U18">
            <v>0.1</v>
          </cell>
          <cell r="V18">
            <v>98.6</v>
          </cell>
          <cell r="W18">
            <v>0.7</v>
          </cell>
          <cell r="X18">
            <v>0.09510649087221096</v>
          </cell>
          <cell r="Y18">
            <v>0.512902</v>
          </cell>
          <cell r="Z18">
            <v>1.7E-05</v>
          </cell>
          <cell r="AA18">
            <v>0.512902</v>
          </cell>
          <cell r="AB18">
            <v>5.149832825501743</v>
          </cell>
          <cell r="AC18">
            <v>5.149832825501743</v>
          </cell>
          <cell r="AD18">
            <v>-0.5164896244422422</v>
          </cell>
          <cell r="AE18">
            <v>0.21034782512402117</v>
          </cell>
          <cell r="AF18">
            <v>0.3484</v>
          </cell>
          <cell r="AG18">
            <v>38.276</v>
          </cell>
          <cell r="AH18">
            <v>15.51</v>
          </cell>
          <cell r="AI18">
            <v>18.853</v>
          </cell>
          <cell r="AJ18">
            <v>38.428234311999994</v>
          </cell>
          <cell r="AK18">
            <v>15.552455040500003</v>
          </cell>
          <cell r="AL18">
            <v>18.883701579888893</v>
          </cell>
        </row>
        <row r="19">
          <cell r="A19" t="str">
            <v>WF 02-1</v>
          </cell>
          <cell r="F19">
            <v>540</v>
          </cell>
          <cell r="G19">
            <v>0.9</v>
          </cell>
          <cell r="H19">
            <v>0</v>
          </cell>
          <cell r="I19">
            <v>0.09866910182009958</v>
          </cell>
          <cell r="J19">
            <v>87.61723014838076</v>
          </cell>
          <cell r="K19">
            <v>0</v>
          </cell>
          <cell r="L19">
            <v>0</v>
          </cell>
          <cell r="M19">
            <v>0</v>
          </cell>
          <cell r="N19">
            <v>0.703169</v>
          </cell>
          <cell r="O19">
            <v>1.2E-05</v>
          </cell>
          <cell r="P19">
            <v>0.703169</v>
          </cell>
          <cell r="Q19">
            <v>0.703169</v>
          </cell>
          <cell r="R19">
            <v>1.2E-05</v>
          </cell>
          <cell r="T19">
            <v>4.631</v>
          </cell>
          <cell r="U19">
            <v>0.008</v>
          </cell>
          <cell r="V19">
            <v>21.4</v>
          </cell>
          <cell r="W19">
            <v>0.02</v>
          </cell>
          <cell r="X19">
            <v>0.1309231308411215</v>
          </cell>
          <cell r="Y19">
            <v>0.51296</v>
          </cell>
          <cell r="Z19">
            <v>1.5E-05</v>
          </cell>
          <cell r="AA19">
            <v>0.51296</v>
          </cell>
          <cell r="AB19">
            <v>6.281235491709669</v>
          </cell>
          <cell r="AC19">
            <v>6.281235491709669</v>
          </cell>
          <cell r="AD19">
            <v>-0.3344019784386299</v>
          </cell>
          <cell r="AE19">
            <v>0.19540545334698223</v>
          </cell>
          <cell r="AF19">
            <v>0.348409</v>
          </cell>
          <cell r="AG19">
            <v>38.37742567</v>
          </cell>
          <cell r="AH19">
            <v>15.55234588</v>
          </cell>
          <cell r="AI19">
            <v>18.842542700000003</v>
          </cell>
          <cell r="AJ19">
            <v>38.52965998199999</v>
          </cell>
          <cell r="AK19">
            <v>15.594800920500004</v>
          </cell>
          <cell r="AL19">
            <v>18.873244279888894</v>
          </cell>
        </row>
        <row r="20">
          <cell r="D20" t="str">
            <v>Shaded columns are data-others are calculated</v>
          </cell>
          <cell r="AJ20" t="str">
            <v>USE THE ABOVE PB ISOTOPIC COMPOSITIONS </v>
          </cell>
        </row>
        <row r="21">
          <cell r="F21" t="str">
            <v>1/Sr</v>
          </cell>
          <cell r="V21" t="str">
            <v>1/Nd</v>
          </cell>
        </row>
        <row r="22">
          <cell r="A22" t="str">
            <v>NS02-29</v>
          </cell>
          <cell r="F22">
            <v>0.001851851851851852</v>
          </cell>
          <cell r="V22">
            <v>0.07559721802237677</v>
          </cell>
        </row>
        <row r="23">
          <cell r="A23" t="str">
            <v>NS02-46</v>
          </cell>
          <cell r="F23">
            <v>0.0017271157167530224</v>
          </cell>
          <cell r="V23">
            <v>0.07192692224699705</v>
          </cell>
        </row>
        <row r="24">
          <cell r="A24" t="str">
            <v>NS02-66</v>
          </cell>
          <cell r="F24">
            <v>0.00187863986473793</v>
          </cell>
          <cell r="V24">
            <v>0.066006600660066</v>
          </cell>
          <cell r="AJ24" t="str">
            <v>(CORRECTED FOR MASS FRACTIONATION AND INSTRUMENT BIAS)</v>
          </cell>
        </row>
        <row r="25">
          <cell r="A25" t="str">
            <v>NS02-92</v>
          </cell>
          <cell r="F25">
            <v>0.0016404199475065617</v>
          </cell>
          <cell r="V25">
            <v>0.07017543859649122</v>
          </cell>
        </row>
        <row r="26">
          <cell r="A26" t="str">
            <v>NS02-101</v>
          </cell>
          <cell r="B26" t="str">
            <v>ADD AGES</v>
          </cell>
          <cell r="F26">
            <v>0.002151925973746503</v>
          </cell>
          <cell r="V26">
            <v>0.04156275976724855</v>
          </cell>
        </row>
        <row r="27">
          <cell r="A27" t="str">
            <v>NS02-111</v>
          </cell>
          <cell r="F27">
            <v>0.0017123287671232876</v>
          </cell>
          <cell r="V27">
            <v>0.06269592476489029</v>
          </cell>
        </row>
        <row r="28">
          <cell r="A28" t="str">
            <v>LB02-2</v>
          </cell>
          <cell r="F28">
            <v>0.001574307304785894</v>
          </cell>
          <cell r="V28">
            <v>0.04</v>
          </cell>
        </row>
        <row r="29">
          <cell r="A29" t="str">
            <v>CC02-01</v>
          </cell>
          <cell r="F29">
            <v>0.0014775413711583926</v>
          </cell>
          <cell r="V29">
            <v>0.04597701149425287</v>
          </cell>
        </row>
        <row r="30">
          <cell r="A30" t="str">
            <v>FLR 03-01</v>
          </cell>
          <cell r="F30">
            <v>0.0030441400304414</v>
          </cell>
          <cell r="V30">
            <v>0.06305170239596469</v>
          </cell>
        </row>
        <row r="31">
          <cell r="A31" t="str">
            <v>QV 03-1</v>
          </cell>
          <cell r="F31">
            <v>0.0003717472118959108</v>
          </cell>
          <cell r="V31">
            <v>0.010141987829614604</v>
          </cell>
        </row>
        <row r="32">
          <cell r="A32" t="str">
            <v>WF 02-1</v>
          </cell>
          <cell r="F32">
            <v>0.001851851851851852</v>
          </cell>
          <cell r="V32">
            <v>0.04672897196261683</v>
          </cell>
        </row>
        <row r="36">
          <cell r="A36" t="str">
            <v> CU Standard Analyses (Running Totals FROM 95)</v>
          </cell>
        </row>
        <row r="37">
          <cell r="A37" t="str">
            <v>AVERAGES</v>
          </cell>
        </row>
        <row r="38">
          <cell r="A38">
            <v>36.568765688000006</v>
          </cell>
          <cell r="B38">
            <v>15.448944959499997</v>
          </cell>
          <cell r="C38">
            <v>16.90639842011111</v>
          </cell>
        </row>
        <row r="39">
          <cell r="A39" t="str">
            <v>STAN DEV. (2S)</v>
          </cell>
        </row>
        <row r="40">
          <cell r="A40">
            <v>0.10851933570029182</v>
          </cell>
          <cell r="B40">
            <v>0.02992586125177581</v>
          </cell>
          <cell r="C40">
            <v>0.027245717649235612</v>
          </cell>
        </row>
        <row r="41">
          <cell r="A41" t="str">
            <v>STAN. DEV. (2S PER MILLE)</v>
          </cell>
        </row>
        <row r="42">
          <cell r="A42">
            <v>2.967541661815025</v>
          </cell>
          <cell r="B42">
            <v>1.9370812265968715</v>
          </cell>
          <cell r="C42">
            <v>1.6115624967660351</v>
          </cell>
        </row>
        <row r="43">
          <cell r="A43" t="str">
            <v>DEVIATION FROM NBS VALUES (PER MILLE)</v>
          </cell>
        </row>
        <row r="44">
          <cell r="A44">
            <v>4.1457016965766265</v>
          </cell>
          <cell r="B44">
            <v>2.740555437210562</v>
          </cell>
          <cell r="C44">
            <v>1.812682211765368</v>
          </cell>
        </row>
        <row r="45">
          <cell r="A45" t="str">
            <v>NBS-VALUES</v>
          </cell>
        </row>
        <row r="46">
          <cell r="A46" t="str">
            <v>208Pb/204</v>
          </cell>
          <cell r="B46" t="str">
            <v>207Pb/204</v>
          </cell>
          <cell r="C46" t="str">
            <v>206Pb/204</v>
          </cell>
        </row>
        <row r="47">
          <cell r="A47">
            <v>36.721</v>
          </cell>
          <cell r="B47">
            <v>15.4914</v>
          </cell>
          <cell r="C47">
            <v>16.9371</v>
          </cell>
        </row>
        <row r="49">
          <cell r="A49">
            <v>0.15223431199999027</v>
          </cell>
          <cell r="B49">
            <v>0.042455040500003705</v>
          </cell>
          <cell r="C49">
            <v>0.030701579888891217</v>
          </cell>
        </row>
        <row r="53">
          <cell r="A53" t="str">
            <v>ABSOLUTE DEVIATION OF CU AVERAGE FROM NBS VALUES</v>
          </cell>
        </row>
        <row r="54">
          <cell r="A54">
            <v>0.15223431199999027</v>
          </cell>
          <cell r="B54">
            <v>0.042455040500003705</v>
          </cell>
          <cell r="C54">
            <v>0.030701579888891217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66"/>
  <sheetViews>
    <sheetView workbookViewId="0" topLeftCell="A1">
      <selection activeCell="A19" sqref="A19"/>
    </sheetView>
  </sheetViews>
  <sheetFormatPr defaultColWidth="11.00390625" defaultRowHeight="12.75"/>
  <cols>
    <col min="1" max="2" width="11.875" style="33" customWidth="1"/>
    <col min="3" max="45" width="10.875" style="34" customWidth="1"/>
    <col min="46" max="49" width="10.875" style="45" customWidth="1"/>
    <col min="50" max="50" width="10.875" style="46" customWidth="1"/>
    <col min="51" max="63" width="10.875" style="45" customWidth="1"/>
    <col min="64" max="64" width="10.875" style="46" customWidth="1"/>
    <col min="65" max="66" width="10.875" style="45" customWidth="1"/>
    <col min="67" max="79" width="10.875" style="34" customWidth="1"/>
    <col min="80" max="80" width="10.875" style="40" customWidth="1"/>
    <col min="81" max="116" width="10.875" style="34" customWidth="1"/>
    <col min="117" max="118" width="10.75390625" style="33" customWidth="1"/>
    <col min="119" max="16384" width="9.875" style="33" customWidth="1"/>
  </cols>
  <sheetData>
    <row r="1" spans="1:116" s="32" customFormat="1" ht="12.75">
      <c r="A1" s="15" t="s">
        <v>200</v>
      </c>
      <c r="B1" s="15"/>
      <c r="C1" s="15" t="s">
        <v>218</v>
      </c>
      <c r="D1" s="15" t="s">
        <v>198</v>
      </c>
      <c r="E1" s="15" t="s">
        <v>199</v>
      </c>
      <c r="F1" s="15" t="s">
        <v>201</v>
      </c>
      <c r="G1" s="15" t="s">
        <v>202</v>
      </c>
      <c r="H1" s="15" t="s">
        <v>203</v>
      </c>
      <c r="I1" s="15" t="s">
        <v>204</v>
      </c>
      <c r="J1" s="15" t="s">
        <v>205</v>
      </c>
      <c r="K1" s="15" t="s">
        <v>206</v>
      </c>
      <c r="L1" s="15" t="s">
        <v>207</v>
      </c>
      <c r="M1" s="15" t="s">
        <v>208</v>
      </c>
      <c r="N1" s="15" t="s">
        <v>209</v>
      </c>
      <c r="O1" s="15" t="s">
        <v>210</v>
      </c>
      <c r="P1" s="15" t="s">
        <v>211</v>
      </c>
      <c r="Q1" s="15" t="s">
        <v>212</v>
      </c>
      <c r="R1" s="15" t="s">
        <v>213</v>
      </c>
      <c r="S1" s="15" t="s">
        <v>214</v>
      </c>
      <c r="T1" s="15" t="s">
        <v>215</v>
      </c>
      <c r="U1" s="15" t="s">
        <v>217</v>
      </c>
      <c r="V1" s="15" t="s">
        <v>216</v>
      </c>
      <c r="W1" s="15" t="s">
        <v>219</v>
      </c>
      <c r="X1" s="15" t="s">
        <v>220</v>
      </c>
      <c r="Y1" s="15" t="s">
        <v>221</v>
      </c>
      <c r="Z1" s="15" t="s">
        <v>222</v>
      </c>
      <c r="AA1" s="15" t="s">
        <v>223</v>
      </c>
      <c r="AB1" s="15" t="s">
        <v>224</v>
      </c>
      <c r="AC1" s="15" t="s">
        <v>225</v>
      </c>
      <c r="AD1" s="15" t="s">
        <v>226</v>
      </c>
      <c r="AE1" s="15" t="s">
        <v>227</v>
      </c>
      <c r="AF1" s="15" t="s">
        <v>228</v>
      </c>
      <c r="AG1" s="15" t="s">
        <v>229</v>
      </c>
      <c r="AH1" s="15" t="s">
        <v>230</v>
      </c>
      <c r="AI1" s="15" t="s">
        <v>231</v>
      </c>
      <c r="AJ1" s="15" t="s">
        <v>232</v>
      </c>
      <c r="AK1" s="15" t="s">
        <v>233</v>
      </c>
      <c r="AL1" s="15" t="s">
        <v>234</v>
      </c>
      <c r="AM1" s="15" t="s">
        <v>235</v>
      </c>
      <c r="AN1" s="15" t="s">
        <v>236</v>
      </c>
      <c r="AO1" s="15" t="s">
        <v>237</v>
      </c>
      <c r="AP1" s="15" t="s">
        <v>238</v>
      </c>
      <c r="AQ1" s="15" t="s">
        <v>239</v>
      </c>
      <c r="AR1" s="15" t="s">
        <v>240</v>
      </c>
      <c r="AS1" s="15" t="s">
        <v>241</v>
      </c>
      <c r="AT1" s="15" t="s">
        <v>242</v>
      </c>
      <c r="AU1" s="15" t="s">
        <v>243</v>
      </c>
      <c r="AV1" s="15" t="s">
        <v>244</v>
      </c>
      <c r="AW1" s="15" t="s">
        <v>245</v>
      </c>
      <c r="AX1" s="15" t="s">
        <v>246</v>
      </c>
      <c r="AY1" s="15" t="s">
        <v>247</v>
      </c>
      <c r="AZ1" s="15" t="s">
        <v>248</v>
      </c>
      <c r="BA1" s="15" t="s">
        <v>249</v>
      </c>
      <c r="BB1" s="15" t="s">
        <v>250</v>
      </c>
      <c r="BC1" s="15" t="s">
        <v>0</v>
      </c>
      <c r="BD1" s="15" t="s">
        <v>1</v>
      </c>
      <c r="BE1" s="15" t="s">
        <v>2</v>
      </c>
      <c r="BF1" s="15" t="s">
        <v>4</v>
      </c>
      <c r="BG1" s="15" t="s">
        <v>5</v>
      </c>
      <c r="BH1" s="15" t="s">
        <v>6</v>
      </c>
      <c r="BI1" s="15" t="s">
        <v>7</v>
      </c>
      <c r="BJ1" s="15" t="s">
        <v>8</v>
      </c>
      <c r="BK1" s="15" t="s">
        <v>9</v>
      </c>
      <c r="BL1" s="15" t="s">
        <v>10</v>
      </c>
      <c r="BM1" s="15" t="s">
        <v>11</v>
      </c>
      <c r="BN1" s="15" t="s">
        <v>12</v>
      </c>
      <c r="BO1" s="15" t="s">
        <v>15</v>
      </c>
      <c r="BP1" s="15" t="s">
        <v>16</v>
      </c>
      <c r="BQ1" s="15" t="s">
        <v>17</v>
      </c>
      <c r="BR1" s="15" t="s">
        <v>18</v>
      </c>
      <c r="BS1" s="15" t="s">
        <v>19</v>
      </c>
      <c r="BT1" s="15" t="s">
        <v>20</v>
      </c>
      <c r="BU1" s="16" t="s">
        <v>21</v>
      </c>
      <c r="BV1" s="15" t="s">
        <v>22</v>
      </c>
      <c r="BW1" s="15" t="s">
        <v>23</v>
      </c>
      <c r="BX1" s="15" t="s">
        <v>24</v>
      </c>
      <c r="BY1" s="15" t="s">
        <v>25</v>
      </c>
      <c r="BZ1" s="15" t="s">
        <v>26</v>
      </c>
      <c r="CA1" s="15" t="s">
        <v>27</v>
      </c>
      <c r="CB1" s="15" t="s">
        <v>28</v>
      </c>
      <c r="CC1" s="15" t="s">
        <v>29</v>
      </c>
      <c r="CD1" s="15" t="s">
        <v>30</v>
      </c>
      <c r="CE1" s="15" t="s">
        <v>32</v>
      </c>
      <c r="CF1" s="15" t="s">
        <v>33</v>
      </c>
      <c r="CG1" s="15" t="s">
        <v>35</v>
      </c>
      <c r="CH1" s="15" t="s">
        <v>36</v>
      </c>
      <c r="CI1" s="15" t="s">
        <v>37</v>
      </c>
      <c r="CJ1" s="15" t="s">
        <v>38</v>
      </c>
      <c r="CK1" s="15" t="s">
        <v>39</v>
      </c>
      <c r="CL1" s="15" t="s">
        <v>40</v>
      </c>
      <c r="CM1" s="15" t="s">
        <v>42</v>
      </c>
      <c r="CN1" s="15" t="s">
        <v>44</v>
      </c>
      <c r="CO1" s="15" t="s">
        <v>45</v>
      </c>
      <c r="CP1" s="15" t="s">
        <v>46</v>
      </c>
      <c r="CQ1" s="15" t="s">
        <v>47</v>
      </c>
      <c r="CR1" s="15" t="s">
        <v>48</v>
      </c>
      <c r="CS1" s="15" t="s">
        <v>49</v>
      </c>
      <c r="CT1" s="15" t="s">
        <v>50</v>
      </c>
      <c r="CU1" s="15" t="s">
        <v>51</v>
      </c>
      <c r="CV1" s="15" t="s">
        <v>52</v>
      </c>
      <c r="CW1" s="15" t="s">
        <v>53</v>
      </c>
      <c r="CX1" s="15" t="s">
        <v>54</v>
      </c>
      <c r="CY1" s="15" t="s">
        <v>55</v>
      </c>
      <c r="CZ1" s="15" t="s">
        <v>56</v>
      </c>
      <c r="DA1" s="15" t="s">
        <v>57</v>
      </c>
      <c r="DB1" s="15" t="s">
        <v>58</v>
      </c>
      <c r="DC1" s="15" t="s">
        <v>59</v>
      </c>
      <c r="DD1" s="15" t="s">
        <v>60</v>
      </c>
      <c r="DE1" s="15" t="s">
        <v>120</v>
      </c>
      <c r="DF1" s="15" t="s">
        <v>126</v>
      </c>
      <c r="DG1" s="15" t="s">
        <v>121</v>
      </c>
      <c r="DH1" s="15" t="s">
        <v>122</v>
      </c>
      <c r="DI1" s="15" t="s">
        <v>123</v>
      </c>
      <c r="DJ1" s="15" t="s">
        <v>127</v>
      </c>
      <c r="DK1" s="15" t="s">
        <v>124</v>
      </c>
      <c r="DL1" s="15" t="s">
        <v>125</v>
      </c>
    </row>
    <row r="2" spans="1:116" s="32" customFormat="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6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</row>
    <row r="3" spans="1:116" s="32" customFormat="1" ht="12.75">
      <c r="A3" s="25" t="s">
        <v>147</v>
      </c>
      <c r="B3" s="25"/>
      <c r="C3" s="15" t="str">
        <f>"3-4"</f>
        <v>3-4</v>
      </c>
      <c r="D3" s="15" t="s">
        <v>148</v>
      </c>
      <c r="E3" s="15" t="s">
        <v>148</v>
      </c>
      <c r="F3" s="15" t="s">
        <v>148</v>
      </c>
      <c r="G3" s="15" t="s">
        <v>149</v>
      </c>
      <c r="H3" s="15" t="s">
        <v>149</v>
      </c>
      <c r="I3" s="15" t="s">
        <v>149</v>
      </c>
      <c r="J3" s="15" t="s">
        <v>149</v>
      </c>
      <c r="K3" s="15" t="s">
        <v>149</v>
      </c>
      <c r="L3" s="15" t="s">
        <v>149</v>
      </c>
      <c r="M3" s="15" t="s">
        <v>149</v>
      </c>
      <c r="N3" s="15" t="s">
        <v>150</v>
      </c>
      <c r="O3" s="15" t="s">
        <v>149</v>
      </c>
      <c r="P3" s="15" t="s">
        <v>150</v>
      </c>
      <c r="Q3" s="15" t="s">
        <v>149</v>
      </c>
      <c r="R3" s="15" t="s">
        <v>149</v>
      </c>
      <c r="S3" s="15" t="s">
        <v>149</v>
      </c>
      <c r="T3" s="15" t="s">
        <v>150</v>
      </c>
      <c r="U3" s="15" t="s">
        <v>151</v>
      </c>
      <c r="V3" s="15" t="s">
        <v>151</v>
      </c>
      <c r="W3" s="15" t="s">
        <v>151</v>
      </c>
      <c r="X3" s="15" t="s">
        <v>151</v>
      </c>
      <c r="Y3" s="15" t="s">
        <v>149</v>
      </c>
      <c r="Z3" s="15" t="s">
        <v>150</v>
      </c>
      <c r="AA3" s="15" t="s">
        <v>150</v>
      </c>
      <c r="AB3" s="15" t="s">
        <v>151</v>
      </c>
      <c r="AC3" s="15" t="s">
        <v>151</v>
      </c>
      <c r="AD3" s="15" t="s">
        <v>150</v>
      </c>
      <c r="AE3" s="15" t="s">
        <v>151</v>
      </c>
      <c r="AF3" s="15" t="s">
        <v>150</v>
      </c>
      <c r="AG3" s="15" t="s">
        <v>151</v>
      </c>
      <c r="AH3" s="15" t="s">
        <v>150</v>
      </c>
      <c r="AI3" s="15" t="s">
        <v>150</v>
      </c>
      <c r="AJ3" s="15" t="s">
        <v>150</v>
      </c>
      <c r="AK3" s="15" t="s">
        <v>150</v>
      </c>
      <c r="AL3" s="15" t="s">
        <v>151</v>
      </c>
      <c r="AM3" s="15" t="s">
        <v>150</v>
      </c>
      <c r="AN3" s="15" t="s">
        <v>150</v>
      </c>
      <c r="AO3" s="15" t="s">
        <v>150</v>
      </c>
      <c r="AP3" s="15" t="s">
        <v>150</v>
      </c>
      <c r="AQ3" s="15" t="s">
        <v>150</v>
      </c>
      <c r="AR3" s="15" t="s">
        <v>151</v>
      </c>
      <c r="AS3" s="15" t="s">
        <v>150</v>
      </c>
      <c r="AT3" s="15" t="s">
        <v>150</v>
      </c>
      <c r="AU3" s="15" t="s">
        <v>150</v>
      </c>
      <c r="AV3" s="15" t="s">
        <v>150</v>
      </c>
      <c r="AW3" s="15" t="s">
        <v>150</v>
      </c>
      <c r="AX3" s="15" t="s">
        <v>150</v>
      </c>
      <c r="AY3" s="15" t="s">
        <v>150</v>
      </c>
      <c r="AZ3" s="15" t="s">
        <v>150</v>
      </c>
      <c r="BA3" s="15" t="s">
        <v>148</v>
      </c>
      <c r="BB3" s="15" t="s">
        <v>150</v>
      </c>
      <c r="BC3" s="15" t="s">
        <v>148</v>
      </c>
      <c r="BD3" s="15" t="s">
        <v>150</v>
      </c>
      <c r="BE3" s="15" t="s">
        <v>148</v>
      </c>
      <c r="BF3" s="15" t="s">
        <v>152</v>
      </c>
      <c r="BG3" s="15" t="s">
        <v>152</v>
      </c>
      <c r="BH3" s="15" t="s">
        <v>152</v>
      </c>
      <c r="BI3" s="15" t="s">
        <v>152</v>
      </c>
      <c r="BJ3" s="15" t="s">
        <v>152</v>
      </c>
      <c r="BK3" s="15" t="s">
        <v>152</v>
      </c>
      <c r="BL3" s="15" t="s">
        <v>152</v>
      </c>
      <c r="BM3" s="15" t="s">
        <v>152</v>
      </c>
      <c r="BN3" s="15" t="s">
        <v>152</v>
      </c>
      <c r="BO3" s="15" t="s">
        <v>152</v>
      </c>
      <c r="BP3" s="15" t="s">
        <v>148</v>
      </c>
      <c r="BQ3" s="15" t="s">
        <v>148</v>
      </c>
      <c r="BR3" s="15">
        <v>1</v>
      </c>
      <c r="BS3" s="15">
        <v>1</v>
      </c>
      <c r="BT3" s="15" t="s">
        <v>151</v>
      </c>
      <c r="BU3" s="16" t="s">
        <v>151</v>
      </c>
      <c r="BV3" s="15" t="s">
        <v>151</v>
      </c>
      <c r="BW3" s="15" t="s">
        <v>151</v>
      </c>
      <c r="BX3" s="15" t="s">
        <v>151</v>
      </c>
      <c r="BY3" s="15" t="s">
        <v>151</v>
      </c>
      <c r="BZ3" s="15" t="s">
        <v>151</v>
      </c>
      <c r="CA3" s="15">
        <v>1</v>
      </c>
      <c r="CB3" s="15">
        <v>1</v>
      </c>
      <c r="CC3" s="15">
        <v>1</v>
      </c>
      <c r="CD3" s="15">
        <v>1</v>
      </c>
      <c r="CE3" s="15" t="s">
        <v>155</v>
      </c>
      <c r="CF3" s="15" t="s">
        <v>155</v>
      </c>
      <c r="CG3" s="26" t="str">
        <f>"3-4"</f>
        <v>3-4</v>
      </c>
      <c r="CH3" s="26" t="str">
        <f>"3-4"</f>
        <v>3-4</v>
      </c>
      <c r="CI3" s="26" t="str">
        <f>"3-4"</f>
        <v>3-4</v>
      </c>
      <c r="CJ3" s="26" t="str">
        <f>"3-4"</f>
        <v>3-4</v>
      </c>
      <c r="CK3" s="15">
        <v>1</v>
      </c>
      <c r="CL3" s="26" t="str">
        <f aca="true" t="shared" si="0" ref="CL3:CQ3">"3-4"</f>
        <v>3-4</v>
      </c>
      <c r="CM3" s="26" t="str">
        <f t="shared" si="0"/>
        <v>3-4</v>
      </c>
      <c r="CN3" s="26" t="str">
        <f t="shared" si="0"/>
        <v>3-4</v>
      </c>
      <c r="CO3" s="26" t="str">
        <f t="shared" si="0"/>
        <v>3-4</v>
      </c>
      <c r="CP3" s="26" t="str">
        <f t="shared" si="0"/>
        <v>3-4</v>
      </c>
      <c r="CQ3" s="26" t="str">
        <f t="shared" si="0"/>
        <v>3-4</v>
      </c>
      <c r="CR3" s="15" t="s">
        <v>150</v>
      </c>
      <c r="CS3" s="26" t="str">
        <f>"3-4"</f>
        <v>3-4</v>
      </c>
      <c r="CT3" s="26" t="str">
        <f>"3-4"</f>
        <v>3-4</v>
      </c>
      <c r="CU3" s="15" t="s">
        <v>150</v>
      </c>
      <c r="CV3" s="15" t="s">
        <v>150</v>
      </c>
      <c r="CW3" s="15" t="s">
        <v>149</v>
      </c>
      <c r="CX3" s="15" t="str">
        <f>"3-4"</f>
        <v>3-4</v>
      </c>
      <c r="CY3" s="15" t="str">
        <f>"3-4"</f>
        <v>3-4</v>
      </c>
      <c r="CZ3" s="15" t="s">
        <v>150</v>
      </c>
      <c r="DA3" s="15" t="s">
        <v>149</v>
      </c>
      <c r="DB3" s="15" t="str">
        <f>"3-4"</f>
        <v>3-4</v>
      </c>
      <c r="DC3" s="15" t="s">
        <v>150</v>
      </c>
      <c r="DD3" s="15" t="s">
        <v>150</v>
      </c>
      <c r="DE3" s="15" t="s">
        <v>150</v>
      </c>
      <c r="DF3" s="15">
        <v>1</v>
      </c>
      <c r="DG3" s="15" t="s">
        <v>150</v>
      </c>
      <c r="DH3" s="15" t="s">
        <v>150</v>
      </c>
      <c r="DI3" s="15" t="s">
        <v>150</v>
      </c>
      <c r="DJ3" s="15">
        <v>1</v>
      </c>
      <c r="DK3" s="15" t="s">
        <v>150</v>
      </c>
      <c r="DL3" s="15" t="s">
        <v>150</v>
      </c>
    </row>
    <row r="4" spans="1:116" s="32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26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</row>
    <row r="5" spans="1:116" ht="12.75">
      <c r="A5" s="5" t="s">
        <v>89</v>
      </c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</row>
    <row r="6" spans="1:116" ht="12.75">
      <c r="A6" s="6" t="s">
        <v>61</v>
      </c>
      <c r="B6" s="6"/>
      <c r="C6" s="35">
        <v>53.404320671649415</v>
      </c>
      <c r="D6" s="35">
        <v>53.13751937672377</v>
      </c>
      <c r="E6" s="35">
        <v>53.478545250677435</v>
      </c>
      <c r="F6" s="35">
        <v>53.23085681753488</v>
      </c>
      <c r="G6" s="35">
        <v>54.38893564381534</v>
      </c>
      <c r="H6" s="35">
        <v>54.546382283906524</v>
      </c>
      <c r="I6" s="35">
        <v>54.43459424766335</v>
      </c>
      <c r="J6" s="35">
        <v>54.28352490421456</v>
      </c>
      <c r="K6" s="35">
        <v>54.23066696664143</v>
      </c>
      <c r="L6" s="35">
        <v>54.15837034767958</v>
      </c>
      <c r="M6" s="35">
        <v>54.517039725751154</v>
      </c>
      <c r="N6" s="35">
        <v>54.52049817323025</v>
      </c>
      <c r="O6" s="35">
        <v>54.060493059871554</v>
      </c>
      <c r="P6" s="35">
        <v>53.329760150073696</v>
      </c>
      <c r="Q6" s="35">
        <v>54.50873472685045</v>
      </c>
      <c r="R6" s="35">
        <v>53.40183086224125</v>
      </c>
      <c r="S6" s="35">
        <v>53.37926841625291</v>
      </c>
      <c r="T6" s="35">
        <v>53.602317274132304</v>
      </c>
      <c r="U6" s="35">
        <v>53.87468875450988</v>
      </c>
      <c r="V6" s="35">
        <v>54.295664851074164</v>
      </c>
      <c r="W6" s="35">
        <v>54.16683264948412</v>
      </c>
      <c r="X6" s="35">
        <v>53.985122210414445</v>
      </c>
      <c r="Y6" s="35">
        <v>53.49259668956838</v>
      </c>
      <c r="Z6" s="35">
        <v>53.39717374579909</v>
      </c>
      <c r="AA6" s="35">
        <v>53.70632792667883</v>
      </c>
      <c r="AB6" s="35">
        <v>54.13826679649465</v>
      </c>
      <c r="AC6" s="35">
        <v>54.31980517826394</v>
      </c>
      <c r="AD6" s="35">
        <v>53.43767467859139</v>
      </c>
      <c r="AE6" s="35">
        <v>54.37804915311204</v>
      </c>
      <c r="AF6" s="35">
        <v>53.7090656987888</v>
      </c>
      <c r="AG6" s="35">
        <v>53.9428998722569</v>
      </c>
      <c r="AH6" s="35">
        <v>53.85613551547584</v>
      </c>
      <c r="AI6" s="35">
        <v>53.24497021874</v>
      </c>
      <c r="AJ6" s="35">
        <v>53.464244141910015</v>
      </c>
      <c r="AK6" s="35">
        <v>53.623522571202294</v>
      </c>
      <c r="AL6" s="35">
        <v>54.43966607639767</v>
      </c>
      <c r="AM6" s="35">
        <v>53.397357953959975</v>
      </c>
      <c r="AN6" s="35">
        <v>54.12031873310624</v>
      </c>
      <c r="AO6" s="35">
        <v>54.05821180235063</v>
      </c>
      <c r="AP6" s="35">
        <v>54.27752013668539</v>
      </c>
      <c r="AQ6" s="35">
        <v>53.764524483769875</v>
      </c>
      <c r="AR6" s="35">
        <v>54.14202398554296</v>
      </c>
      <c r="AS6" s="35">
        <v>54.016138281314</v>
      </c>
      <c r="AT6" s="35">
        <v>53.262833403084706</v>
      </c>
      <c r="AU6" s="35">
        <v>54.03391283930705</v>
      </c>
      <c r="AV6" s="35">
        <v>53.826387881550865</v>
      </c>
      <c r="AW6" s="35">
        <v>53.41282028121519</v>
      </c>
      <c r="AX6" s="35">
        <v>53.424253818558746</v>
      </c>
      <c r="AY6" s="35">
        <v>53.219644309884956</v>
      </c>
      <c r="AZ6" s="35">
        <v>53.28474541957688</v>
      </c>
      <c r="BA6" s="35">
        <v>53.44014045868539</v>
      </c>
      <c r="BB6" s="35">
        <v>53.288039863710324</v>
      </c>
      <c r="BC6" s="35">
        <v>53.337216542470934</v>
      </c>
      <c r="BD6" s="35">
        <v>53.82638923875258</v>
      </c>
      <c r="BE6" s="35">
        <v>53.43255700623363</v>
      </c>
      <c r="BF6" s="35">
        <v>54.54065148036009</v>
      </c>
      <c r="BG6" s="35">
        <v>53.95027652444926</v>
      </c>
      <c r="BH6" s="35">
        <v>54.042102448606016</v>
      </c>
      <c r="BI6" s="35">
        <v>53.091785449452104</v>
      </c>
      <c r="BJ6" s="35">
        <v>54.8250953656359</v>
      </c>
      <c r="BK6" s="35">
        <v>52.52006682149696</v>
      </c>
      <c r="BL6" s="35">
        <v>53.74251041698349</v>
      </c>
      <c r="BM6" s="35">
        <v>53.536816762899655</v>
      </c>
      <c r="BN6" s="35">
        <v>53.18906841549952</v>
      </c>
      <c r="BO6" s="35">
        <v>54.737293675437165</v>
      </c>
      <c r="BP6" s="35">
        <v>53.011026293469044</v>
      </c>
      <c r="BQ6" s="35">
        <v>53.24523116715163</v>
      </c>
      <c r="BR6" s="35">
        <v>54.263565891472865</v>
      </c>
      <c r="BS6" s="35">
        <v>53.935253332250504</v>
      </c>
      <c r="BT6" s="35">
        <v>53.937147789003404</v>
      </c>
      <c r="BU6" s="35">
        <v>53.80650196126754</v>
      </c>
      <c r="BV6" s="35">
        <v>53.95256315271337</v>
      </c>
      <c r="BW6" s="35">
        <v>53.97249731656438</v>
      </c>
      <c r="BX6" s="35">
        <v>53.870138839516954</v>
      </c>
      <c r="BY6" s="35">
        <v>54.06974997747094</v>
      </c>
      <c r="BZ6" s="35">
        <v>54.49058571113473</v>
      </c>
      <c r="CA6" s="35">
        <v>54.40619237705416</v>
      </c>
      <c r="CB6" s="35">
        <v>54.33109148367231</v>
      </c>
      <c r="CC6" s="35">
        <v>54.48567402536402</v>
      </c>
      <c r="CD6" s="35">
        <v>54.57540377303759</v>
      </c>
      <c r="CE6" s="35">
        <v>54.72961934324457</v>
      </c>
      <c r="CF6" s="35">
        <v>54.61624138311644</v>
      </c>
      <c r="CG6" s="35">
        <v>53.55338497810711</v>
      </c>
      <c r="CH6" s="35">
        <v>53.601014543148764</v>
      </c>
      <c r="CI6" s="35">
        <v>53.815836617699745</v>
      </c>
      <c r="CJ6" s="35">
        <v>54.029702669595764</v>
      </c>
      <c r="CK6" s="35">
        <v>54.66353037430967</v>
      </c>
      <c r="CL6" s="35">
        <v>54.243238557558946</v>
      </c>
      <c r="CM6" s="35">
        <v>54.10025082935512</v>
      </c>
      <c r="CN6" s="35">
        <v>53.7074389619773</v>
      </c>
      <c r="CO6" s="35">
        <v>53.448189008110425</v>
      </c>
      <c r="CP6" s="35">
        <v>53.56331816025595</v>
      </c>
      <c r="CQ6" s="35">
        <v>53.60812280913815</v>
      </c>
      <c r="CR6" s="35">
        <v>53.55795066871962</v>
      </c>
      <c r="CS6" s="35">
        <v>53.814638467500835</v>
      </c>
      <c r="CT6" s="35">
        <v>54.008033093943126</v>
      </c>
      <c r="CU6" s="35">
        <v>54.47257598051652</v>
      </c>
      <c r="CV6" s="35">
        <v>53.691071392425556</v>
      </c>
      <c r="CW6" s="35">
        <v>54.589269689544956</v>
      </c>
      <c r="CX6" s="35">
        <v>54.785610646920496</v>
      </c>
      <c r="CY6" s="35">
        <v>54.78926041571933</v>
      </c>
      <c r="CZ6" s="35">
        <v>53.46834004646773</v>
      </c>
      <c r="DA6" s="35">
        <v>54.551297501405976</v>
      </c>
      <c r="DB6" s="35">
        <v>54.446570651626544</v>
      </c>
      <c r="DC6" s="35">
        <v>53.70761313823443</v>
      </c>
      <c r="DD6" s="35">
        <v>53.69041432235164</v>
      </c>
      <c r="DE6" s="35">
        <v>54.80119876733155</v>
      </c>
      <c r="DF6" s="35">
        <v>54.83852477677691</v>
      </c>
      <c r="DG6" s="35">
        <v>54.65930676844581</v>
      </c>
      <c r="DH6" s="35">
        <v>54.60523366356449</v>
      </c>
      <c r="DI6" s="35">
        <v>54.29659373815261</v>
      </c>
      <c r="DJ6" s="35">
        <v>54.91521093437127</v>
      </c>
      <c r="DK6" s="35">
        <v>54.192551500847074</v>
      </c>
      <c r="DL6" s="35">
        <v>53.99718634399581</v>
      </c>
    </row>
    <row r="7" spans="1:116" ht="12.75">
      <c r="A7" s="6" t="s">
        <v>62</v>
      </c>
      <c r="B7" s="6"/>
      <c r="C7" s="35">
        <v>18.70584621685267</v>
      </c>
      <c r="D7" s="35">
        <v>18.964024721679785</v>
      </c>
      <c r="E7" s="35">
        <v>18.957838017421277</v>
      </c>
      <c r="F7" s="35">
        <v>18.81786019275345</v>
      </c>
      <c r="G7" s="35">
        <v>18.83941879683238</v>
      </c>
      <c r="H7" s="35">
        <v>18.869272374732112</v>
      </c>
      <c r="I7" s="35">
        <v>18.783344698945</v>
      </c>
      <c r="J7" s="35">
        <v>18.799489144316727</v>
      </c>
      <c r="K7" s="35">
        <v>18.78592027488597</v>
      </c>
      <c r="L7" s="35">
        <v>18.97176698830857</v>
      </c>
      <c r="M7" s="35">
        <v>18.854607783827383</v>
      </c>
      <c r="N7" s="35">
        <v>18.792515290365554</v>
      </c>
      <c r="O7" s="35">
        <v>18.800497203231817</v>
      </c>
      <c r="P7" s="35">
        <v>18.614910481452082</v>
      </c>
      <c r="Q7" s="35">
        <v>18.772089265879025</v>
      </c>
      <c r="R7" s="35">
        <v>18.994943428980914</v>
      </c>
      <c r="S7" s="35">
        <v>18.94822170432668</v>
      </c>
      <c r="T7" s="35">
        <v>18.41332227919878</v>
      </c>
      <c r="U7" s="35">
        <v>18.374917424665885</v>
      </c>
      <c r="V7" s="35">
        <v>18.294287970518553</v>
      </c>
      <c r="W7" s="35">
        <v>18.523682428395013</v>
      </c>
      <c r="X7" s="35">
        <v>18.470725165730478</v>
      </c>
      <c r="Y7" s="35">
        <v>18.73407958431858</v>
      </c>
      <c r="Z7" s="35">
        <v>18.81807506984654</v>
      </c>
      <c r="AA7" s="35">
        <v>18.462824577679456</v>
      </c>
      <c r="AB7" s="35">
        <v>18.807974171065446</v>
      </c>
      <c r="AC7" s="35">
        <v>18.72815642799646</v>
      </c>
      <c r="AD7" s="35">
        <v>18.71030032013822</v>
      </c>
      <c r="AE7" s="35">
        <v>18.648849597180767</v>
      </c>
      <c r="AF7" s="35">
        <v>18.514742465641696</v>
      </c>
      <c r="AG7" s="35">
        <v>18.21637396533281</v>
      </c>
      <c r="AH7" s="35">
        <v>18.8506533350769</v>
      </c>
      <c r="AI7" s="35">
        <v>18.642965532191628</v>
      </c>
      <c r="AJ7" s="35">
        <v>18.54344855508882</v>
      </c>
      <c r="AK7" s="35">
        <v>18.586279836793615</v>
      </c>
      <c r="AL7" s="35">
        <v>18.699721730331394</v>
      </c>
      <c r="AM7" s="35">
        <v>18.42425241637986</v>
      </c>
      <c r="AN7" s="35">
        <v>18.28796511218963</v>
      </c>
      <c r="AO7" s="35">
        <v>18.27579841240539</v>
      </c>
      <c r="AP7" s="35">
        <v>18.295907574648115</v>
      </c>
      <c r="AQ7" s="35">
        <v>19.671668564633325</v>
      </c>
      <c r="AR7" s="35">
        <v>18.30745851815344</v>
      </c>
      <c r="AS7" s="35">
        <v>18.432047186040794</v>
      </c>
      <c r="AT7" s="35">
        <v>18.761419661722822</v>
      </c>
      <c r="AU7" s="35">
        <v>19.569811243708976</v>
      </c>
      <c r="AV7" s="35">
        <v>18.422197815860912</v>
      </c>
      <c r="AW7" s="35">
        <v>18.73764289083592</v>
      </c>
      <c r="AX7" s="35">
        <v>18.73964695480737</v>
      </c>
      <c r="AY7" s="35">
        <v>18.81429763044888</v>
      </c>
      <c r="AZ7" s="35">
        <v>18.83793906265816</v>
      </c>
      <c r="BA7" s="35">
        <v>18.724499466296898</v>
      </c>
      <c r="BB7" s="35">
        <v>18.76541188748939</v>
      </c>
      <c r="BC7" s="35">
        <v>19.031072368288914</v>
      </c>
      <c r="BD7" s="35">
        <v>19.658421079147566</v>
      </c>
      <c r="BE7" s="35">
        <v>18.670429856443786</v>
      </c>
      <c r="BF7" s="35">
        <v>18.67468655381927</v>
      </c>
      <c r="BG7" s="35">
        <v>18.475703533198214</v>
      </c>
      <c r="BH7" s="35">
        <v>18.30541243739652</v>
      </c>
      <c r="BI7" s="35">
        <v>18.785531844772187</v>
      </c>
      <c r="BJ7" s="35">
        <v>18.4948461975489</v>
      </c>
      <c r="BK7" s="35">
        <v>18.375911665240597</v>
      </c>
      <c r="BL7" s="35">
        <v>18.613704796374588</v>
      </c>
      <c r="BM7" s="35">
        <v>19.892681533470718</v>
      </c>
      <c r="BN7" s="35">
        <v>19.043382915778803</v>
      </c>
      <c r="BO7" s="35">
        <v>18.324072560875962</v>
      </c>
      <c r="BP7" s="35">
        <v>18.38060365336478</v>
      </c>
      <c r="BQ7" s="35">
        <v>19.13595215001617</v>
      </c>
      <c r="BR7" s="35">
        <v>19.068562477406914</v>
      </c>
      <c r="BS7" s="35">
        <v>19.064635000558336</v>
      </c>
      <c r="BT7" s="35">
        <v>18.52058689140478</v>
      </c>
      <c r="BU7" s="35">
        <v>18.555028443513446</v>
      </c>
      <c r="BV7" s="35">
        <v>18.471344044006457</v>
      </c>
      <c r="BW7" s="35">
        <v>18.50051643477732</v>
      </c>
      <c r="BX7" s="35">
        <v>18.555947145512345</v>
      </c>
      <c r="BY7" s="35">
        <v>18.593986242252505</v>
      </c>
      <c r="BZ7" s="35">
        <v>18.628060395821215</v>
      </c>
      <c r="CA7" s="35">
        <v>18.672367327916355</v>
      </c>
      <c r="CB7" s="35">
        <v>18.657321124706264</v>
      </c>
      <c r="CC7" s="35">
        <v>18.558530348102916</v>
      </c>
      <c r="CD7" s="35">
        <v>18.647632268691662</v>
      </c>
      <c r="CE7" s="35">
        <v>18.665250776016993</v>
      </c>
      <c r="CF7" s="35">
        <v>18.563300855918687</v>
      </c>
      <c r="CG7" s="35">
        <v>18.69826591955255</v>
      </c>
      <c r="CH7" s="35">
        <v>18.572685062079405</v>
      </c>
      <c r="CI7" s="35">
        <v>18.41633823002508</v>
      </c>
      <c r="CJ7" s="35">
        <v>18.435092479170674</v>
      </c>
      <c r="CK7" s="35">
        <v>18.664348537533236</v>
      </c>
      <c r="CL7" s="35">
        <v>17.987170596393902</v>
      </c>
      <c r="CM7" s="35">
        <v>18.953798851039725</v>
      </c>
      <c r="CN7" s="35">
        <v>19.146822410211637</v>
      </c>
      <c r="CO7" s="35">
        <v>19.051936930129465</v>
      </c>
      <c r="CP7" s="35">
        <v>19.196802551499307</v>
      </c>
      <c r="CQ7" s="35">
        <v>19.10834441355413</v>
      </c>
      <c r="CR7" s="35">
        <v>19.100524308385914</v>
      </c>
      <c r="CS7" s="35">
        <v>19.18643863057549</v>
      </c>
      <c r="CT7" s="35">
        <v>18.980938930456645</v>
      </c>
      <c r="CU7" s="35">
        <v>18.77314932264448</v>
      </c>
      <c r="CV7" s="35">
        <v>18.76404266947351</v>
      </c>
      <c r="CW7" s="35">
        <v>18.79468021819575</v>
      </c>
      <c r="CX7" s="35">
        <v>18.8522539650773</v>
      </c>
      <c r="CY7" s="35">
        <v>18.80538798112388</v>
      </c>
      <c r="CZ7" s="35">
        <v>18.68855452857563</v>
      </c>
      <c r="DA7" s="35">
        <v>18.94030690126135</v>
      </c>
      <c r="DB7" s="35">
        <v>18.31000100715077</v>
      </c>
      <c r="DC7" s="35">
        <v>18.636155678721032</v>
      </c>
      <c r="DD7" s="35">
        <v>18.58257893675943</v>
      </c>
      <c r="DE7" s="35">
        <v>18.72142179625213</v>
      </c>
      <c r="DF7" s="35">
        <v>18.420490024850388</v>
      </c>
      <c r="DG7" s="35">
        <v>18.56049434120111</v>
      </c>
      <c r="DH7" s="35">
        <v>18.863074151906336</v>
      </c>
      <c r="DI7" s="35">
        <v>18.4062453030329</v>
      </c>
      <c r="DJ7" s="35">
        <v>18.721045869178916</v>
      </c>
      <c r="DK7" s="35">
        <v>18.541963614079926</v>
      </c>
      <c r="DL7" s="35">
        <v>19.028064345482484</v>
      </c>
    </row>
    <row r="8" spans="1:116" ht="12.75">
      <c r="A8" s="7" t="s">
        <v>63</v>
      </c>
      <c r="B8" s="7"/>
      <c r="C8" s="36">
        <v>1.099621173338794</v>
      </c>
      <c r="D8" s="36">
        <v>1.0247015481247357</v>
      </c>
      <c r="E8" s="36">
        <v>1.0766307789740341</v>
      </c>
      <c r="F8" s="36">
        <v>1.094912772965719</v>
      </c>
      <c r="G8" s="36">
        <v>1.0200460338866186</v>
      </c>
      <c r="H8" s="36">
        <v>1.0358199816307785</v>
      </c>
      <c r="I8" s="36">
        <v>1.0158851137229727</v>
      </c>
      <c r="J8" s="36">
        <v>1.0329501915708812</v>
      </c>
      <c r="K8" s="36">
        <v>1.0216186366146482</v>
      </c>
      <c r="L8" s="36">
        <v>1.0190432429672742</v>
      </c>
      <c r="M8" s="36">
        <v>1.0163339382940109</v>
      </c>
      <c r="N8" s="36">
        <v>1.023394763932904</v>
      </c>
      <c r="O8" s="36">
        <v>1.0171949451004765</v>
      </c>
      <c r="P8" s="36">
        <v>1.0276337624588998</v>
      </c>
      <c r="Q8" s="36">
        <v>1.0077754215894172</v>
      </c>
      <c r="R8" s="36">
        <v>1.0678347581223067</v>
      </c>
      <c r="S8" s="36">
        <v>1.057857939000912</v>
      </c>
      <c r="T8" s="36">
        <v>1.0429780657311594</v>
      </c>
      <c r="U8" s="36">
        <v>1.0945678134051526</v>
      </c>
      <c r="V8" s="36">
        <v>1.1004920323161964</v>
      </c>
      <c r="W8" s="36">
        <v>1.0476835437995458</v>
      </c>
      <c r="X8" s="36">
        <v>1.053590405343859</v>
      </c>
      <c r="Y8" s="36">
        <v>1.0320996174025998</v>
      </c>
      <c r="Z8" s="36">
        <v>1.0750293557922015</v>
      </c>
      <c r="AA8" s="36">
        <v>1.09900192682156</v>
      </c>
      <c r="AB8" s="36">
        <v>1.068005944754779</v>
      </c>
      <c r="AC8" s="36">
        <v>1.05766193537869</v>
      </c>
      <c r="AD8" s="36">
        <v>1.0335891051374562</v>
      </c>
      <c r="AE8" s="36">
        <v>1.0694315716570075</v>
      </c>
      <c r="AF8" s="36">
        <v>1.0368663594470047</v>
      </c>
      <c r="AG8" s="36">
        <v>1.0852970806027813</v>
      </c>
      <c r="AH8" s="36">
        <v>1.1406958848440345</v>
      </c>
      <c r="AI8" s="36">
        <v>1.0147306266968092</v>
      </c>
      <c r="AJ8" s="36">
        <v>1.0405384887899185</v>
      </c>
      <c r="AK8" s="36">
        <v>1.0425960641998575</v>
      </c>
      <c r="AL8" s="36">
        <v>1.0564128509992412</v>
      </c>
      <c r="AM8" s="36">
        <v>1.0376522473878365</v>
      </c>
      <c r="AN8" s="36">
        <v>1.0731619087812378</v>
      </c>
      <c r="AO8" s="36">
        <v>1.0809591204643818</v>
      </c>
      <c r="AP8" s="36">
        <v>1.065820519079001</v>
      </c>
      <c r="AQ8" s="36">
        <v>1.1549043122474278</v>
      </c>
      <c r="AR8" s="36">
        <v>1.0760637424018402</v>
      </c>
      <c r="AS8" s="36">
        <v>1.1182108626198082</v>
      </c>
      <c r="AT8" s="36">
        <v>1.0095236150948788</v>
      </c>
      <c r="AU8" s="36">
        <v>1.1637759425053849</v>
      </c>
      <c r="AV8" s="36">
        <v>1.0589137327227138</v>
      </c>
      <c r="AW8" s="36">
        <v>1.0427643794096688</v>
      </c>
      <c r="AX8" s="36">
        <v>1.0792573246206847</v>
      </c>
      <c r="AY8" s="36">
        <v>1.0854006405305485</v>
      </c>
      <c r="AZ8" s="36">
        <v>1.0790565846745621</v>
      </c>
      <c r="BA8" s="36">
        <v>1.0694013547080594</v>
      </c>
      <c r="BB8" s="36">
        <v>1.0876571884624437</v>
      </c>
      <c r="BC8" s="36">
        <v>1.0544921365014965</v>
      </c>
      <c r="BD8" s="36">
        <v>1.1426268325860243</v>
      </c>
      <c r="BE8" s="36">
        <v>1.0213405348331945</v>
      </c>
      <c r="BF8" s="36">
        <v>0.9936802747353235</v>
      </c>
      <c r="BG8" s="36">
        <v>1.066376052880845</v>
      </c>
      <c r="BH8" s="36">
        <v>1.059245775871821</v>
      </c>
      <c r="BI8" s="36">
        <v>1.0875834225920742</v>
      </c>
      <c r="BJ8" s="36">
        <v>1.0216297378459538</v>
      </c>
      <c r="BK8" s="36">
        <v>1.2080837713400967</v>
      </c>
      <c r="BL8" s="36">
        <v>1.1040481766477084</v>
      </c>
      <c r="BM8" s="36">
        <v>1.1782588292901888</v>
      </c>
      <c r="BN8" s="36">
        <v>1.0395763080042204</v>
      </c>
      <c r="BO8" s="36">
        <v>0.9672740643896061</v>
      </c>
      <c r="BP8" s="36">
        <v>1.2143403876786858</v>
      </c>
      <c r="BQ8" s="36">
        <v>1.0689460071128356</v>
      </c>
      <c r="BR8" s="36">
        <v>1.0031329075792264</v>
      </c>
      <c r="BS8" s="36">
        <v>1.014141127026506</v>
      </c>
      <c r="BT8" s="36">
        <v>1.073259887292481</v>
      </c>
      <c r="BU8" s="36">
        <v>1.0473784732918492</v>
      </c>
      <c r="BV8" s="36">
        <v>1.0595650099968539</v>
      </c>
      <c r="BW8" s="36">
        <v>1.0683111570164245</v>
      </c>
      <c r="BX8" s="36">
        <v>1.0684650463644765</v>
      </c>
      <c r="BY8" s="36">
        <v>1.0483523745631864</v>
      </c>
      <c r="BZ8" s="36">
        <v>1.065749634055864</v>
      </c>
      <c r="CA8" s="36">
        <v>0.987821928633665</v>
      </c>
      <c r="CB8" s="36">
        <v>1.0007292763957538</v>
      </c>
      <c r="CC8" s="36">
        <v>0.9957726632221698</v>
      </c>
      <c r="CD8" s="36">
        <v>1.0028282242274182</v>
      </c>
      <c r="CE8" s="36">
        <v>0.9843162881882045</v>
      </c>
      <c r="CF8" s="36">
        <v>0.9933874512086216</v>
      </c>
      <c r="CG8" s="36">
        <v>1.0869898037294468</v>
      </c>
      <c r="CH8" s="36">
        <v>1.1055656691689335</v>
      </c>
      <c r="CI8" s="36">
        <v>1.1240210881916364</v>
      </c>
      <c r="CJ8" s="36">
        <v>1.062978973263548</v>
      </c>
      <c r="CK8" s="36">
        <v>1.0288402536305992</v>
      </c>
      <c r="CL8" s="36">
        <v>1.1843359916782248</v>
      </c>
      <c r="CM8" s="36">
        <v>1.1368233675863741</v>
      </c>
      <c r="CN8" s="36">
        <v>1.0717403739049283</v>
      </c>
      <c r="CO8" s="36">
        <v>1.0820613571104731</v>
      </c>
      <c r="CP8" s="36">
        <v>1.0597603932215707</v>
      </c>
      <c r="CQ8" s="36">
        <v>1.04859180466578</v>
      </c>
      <c r="CR8" s="36">
        <v>1.0486167718302488</v>
      </c>
      <c r="CS8" s="36">
        <v>1.0962241169305724</v>
      </c>
      <c r="CT8" s="36">
        <v>1.1108106213127398</v>
      </c>
      <c r="CU8" s="36">
        <v>1.1740829062864682</v>
      </c>
      <c r="CV8" s="36">
        <v>1.0890026921442018</v>
      </c>
      <c r="CW8" s="36">
        <v>1.0476219284713189</v>
      </c>
      <c r="CX8" s="36">
        <v>1.0116575774253265</v>
      </c>
      <c r="CY8" s="36">
        <v>1.0064570891563345</v>
      </c>
      <c r="CZ8" s="36">
        <v>1.0328419386585228</v>
      </c>
      <c r="DA8" s="36">
        <v>0.9922069574997994</v>
      </c>
      <c r="DB8" s="36">
        <v>1.0907442844193775</v>
      </c>
      <c r="DC8" s="36">
        <v>1.042420716459519</v>
      </c>
      <c r="DD8" s="36">
        <v>1.0486722663951116</v>
      </c>
      <c r="DE8" s="36">
        <v>1.0110904038580266</v>
      </c>
      <c r="DF8" s="36">
        <v>0.9854678734939126</v>
      </c>
      <c r="DG8" s="36">
        <v>1.0736111491679667</v>
      </c>
      <c r="DH8" s="36">
        <v>1.0507655358751125</v>
      </c>
      <c r="DI8" s="36">
        <v>1.0953264607085134</v>
      </c>
      <c r="DJ8" s="36">
        <v>1.0066577079027166</v>
      </c>
      <c r="DK8" s="36">
        <v>1.0811089021244906</v>
      </c>
      <c r="DL8" s="36">
        <v>1.1434507571530832</v>
      </c>
    </row>
    <row r="9" spans="1:116" ht="12.75">
      <c r="A9" s="6" t="s">
        <v>70</v>
      </c>
      <c r="B9" s="6"/>
      <c r="C9" s="35">
        <v>7.728063888604485</v>
      </c>
      <c r="D9" s="35">
        <v>7.4467014273347685</v>
      </c>
      <c r="E9" s="35">
        <v>7.210415390525234</v>
      </c>
      <c r="F9" s="35">
        <v>7.708104591110569</v>
      </c>
      <c r="G9" s="35">
        <v>7.387729028725549</v>
      </c>
      <c r="H9" s="35">
        <v>7.065006633329932</v>
      </c>
      <c r="I9" s="35">
        <v>7.35789642584941</v>
      </c>
      <c r="J9" s="35">
        <v>7.447254150702427</v>
      </c>
      <c r="K9" s="35">
        <v>7.424375677499845</v>
      </c>
      <c r="L9" s="35">
        <v>7.279317914943585</v>
      </c>
      <c r="M9" s="35">
        <v>7.133494656180681</v>
      </c>
      <c r="N9" s="35">
        <v>7.136513191094245</v>
      </c>
      <c r="O9" s="35">
        <v>7.457012637248808</v>
      </c>
      <c r="P9" s="35">
        <v>7.495439037714262</v>
      </c>
      <c r="Q9" s="35">
        <v>7.308896294052308</v>
      </c>
      <c r="R9" s="35">
        <v>7.440527256028019</v>
      </c>
      <c r="S9" s="35">
        <v>7.607660350592765</v>
      </c>
      <c r="T9" s="35">
        <v>7.671364673851855</v>
      </c>
      <c r="U9" s="35">
        <v>7.656893134813761</v>
      </c>
      <c r="V9" s="35">
        <v>7.560694109785975</v>
      </c>
      <c r="W9" s="35">
        <v>7.358682229215631</v>
      </c>
      <c r="X9" s="35">
        <v>7.5492130965032125</v>
      </c>
      <c r="Y9" s="35">
        <v>7.295736626850827</v>
      </c>
      <c r="Z9" s="35">
        <v>7.598088836700814</v>
      </c>
      <c r="AA9" s="35">
        <v>7.654273160089306</v>
      </c>
      <c r="AB9" s="35">
        <v>7.470916824680982</v>
      </c>
      <c r="AC9" s="35">
        <v>7.429107101007736</v>
      </c>
      <c r="AD9" s="35">
        <v>7.426190355200976</v>
      </c>
      <c r="AE9" s="35">
        <v>7.415744069747308</v>
      </c>
      <c r="AF9" s="35">
        <v>7.482362057012359</v>
      </c>
      <c r="AG9" s="35">
        <v>7.808946171341926</v>
      </c>
      <c r="AH9" s="35">
        <v>7.7082474123102624</v>
      </c>
      <c r="AI9" s="35">
        <v>7.5738337823748605</v>
      </c>
      <c r="AJ9" s="35">
        <v>7.427501391770838</v>
      </c>
      <c r="AK9" s="35">
        <v>7.418471995268217</v>
      </c>
      <c r="AL9" s="35">
        <v>7.32405767771313</v>
      </c>
      <c r="AM9" s="35">
        <v>7.599488902170104</v>
      </c>
      <c r="AN9" s="35">
        <v>7.579457189079473</v>
      </c>
      <c r="AO9" s="35">
        <v>7.699013394047545</v>
      </c>
      <c r="AP9" s="35">
        <v>7.448539581807827</v>
      </c>
      <c r="AQ9" s="35">
        <v>7.34765038446422</v>
      </c>
      <c r="AR9" s="35">
        <v>7.475973385904387</v>
      </c>
      <c r="AS9" s="35">
        <v>7.304210698779388</v>
      </c>
      <c r="AT9" s="35">
        <v>7.333081547868159</v>
      </c>
      <c r="AU9" s="35">
        <v>7.22153598007289</v>
      </c>
      <c r="AV9" s="35">
        <v>7.63412561908117</v>
      </c>
      <c r="AW9" s="35">
        <v>7.497064402493</v>
      </c>
      <c r="AX9" s="35">
        <v>7.632036259794107</v>
      </c>
      <c r="AY9" s="35">
        <v>7.755362641210209</v>
      </c>
      <c r="AZ9" s="35">
        <v>7.6070452474946855</v>
      </c>
      <c r="BA9" s="35">
        <v>7.601528286264377</v>
      </c>
      <c r="BB9" s="35">
        <v>7.645319390584554</v>
      </c>
      <c r="BC9" s="35">
        <v>7.411573302267661</v>
      </c>
      <c r="BD9" s="35">
        <v>7.366617965640586</v>
      </c>
      <c r="BE9" s="35">
        <v>7.505736157079331</v>
      </c>
      <c r="BF9" s="35">
        <v>7.174209018308916</v>
      </c>
      <c r="BG9" s="35">
        <v>7.446299257508939</v>
      </c>
      <c r="BH9" s="35">
        <v>7.640967101677312</v>
      </c>
      <c r="BI9" s="35">
        <v>7.87056109417484</v>
      </c>
      <c r="BJ9" s="35">
        <v>7.261991721451181</v>
      </c>
      <c r="BK9" s="35">
        <v>8.136739599885914</v>
      </c>
      <c r="BL9" s="35">
        <v>7.744558330038425</v>
      </c>
      <c r="BM9" s="35">
        <v>7.480668394099528</v>
      </c>
      <c r="BN9" s="35">
        <v>7.468398949045246</v>
      </c>
      <c r="BO9" s="35">
        <v>7.180503350220625</v>
      </c>
      <c r="BP9" s="35">
        <v>8.033885682368275</v>
      </c>
      <c r="BQ9" s="35">
        <v>7.38360814742968</v>
      </c>
      <c r="BR9" s="35">
        <v>6.958669719243281</v>
      </c>
      <c r="BS9" s="35">
        <v>7.198473204949903</v>
      </c>
      <c r="BT9" s="35">
        <v>7.5605422145504395</v>
      </c>
      <c r="BU9" s="35">
        <v>7.533937116217937</v>
      </c>
      <c r="BV9" s="35">
        <v>7.5742659670560535</v>
      </c>
      <c r="BW9" s="35">
        <v>7.484253802377624</v>
      </c>
      <c r="BX9" s="35">
        <v>7.502615301800748</v>
      </c>
      <c r="BY9" s="35">
        <v>7.351483413603548</v>
      </c>
      <c r="BZ9" s="35">
        <v>7.328908584147099</v>
      </c>
      <c r="CA9" s="35">
        <v>7.234909120382566</v>
      </c>
      <c r="CB9" s="35">
        <v>7.267441860465116</v>
      </c>
      <c r="CC9" s="35">
        <v>7.210479620061584</v>
      </c>
      <c r="CD9" s="35">
        <v>7.089208200814279</v>
      </c>
      <c r="CE9" s="35">
        <v>7.139356314327725</v>
      </c>
      <c r="CF9" s="35">
        <v>7.158410178709402</v>
      </c>
      <c r="CG9" s="35">
        <v>7.543607173112058</v>
      </c>
      <c r="CH9" s="35">
        <v>7.725664259853954</v>
      </c>
      <c r="CI9" s="35">
        <v>7.670573783078262</v>
      </c>
      <c r="CJ9" s="35">
        <v>7.464137114163942</v>
      </c>
      <c r="CK9" s="35">
        <v>7.109838412763347</v>
      </c>
      <c r="CL9" s="35">
        <v>7.938193481276005</v>
      </c>
      <c r="CM9" s="35">
        <v>7.369123715510962</v>
      </c>
      <c r="CN9" s="35">
        <v>7.137911310473553</v>
      </c>
      <c r="CO9" s="35">
        <v>7.532114251171226</v>
      </c>
      <c r="CP9" s="35">
        <v>7.046901967117149</v>
      </c>
      <c r="CQ9" s="35">
        <v>7.0772392118941125</v>
      </c>
      <c r="CR9" s="35">
        <v>7.176282341575341</v>
      </c>
      <c r="CS9" s="35">
        <v>7.331313355009514</v>
      </c>
      <c r="CT9" s="35">
        <v>7.405070264531185</v>
      </c>
      <c r="CU9" s="35">
        <v>7.323557765487847</v>
      </c>
      <c r="CV9" s="35">
        <v>7.501568730643887</v>
      </c>
      <c r="CW9" s="35">
        <v>7.171017473809453</v>
      </c>
      <c r="CX9" s="35">
        <v>7.0225646670335715</v>
      </c>
      <c r="CY9" s="35">
        <v>7.127050050019705</v>
      </c>
      <c r="CZ9" s="35">
        <v>7.4622322778324515</v>
      </c>
      <c r="DA9" s="35">
        <v>6.954487024985942</v>
      </c>
      <c r="DB9" s="35">
        <v>7.357236378285829</v>
      </c>
      <c r="DC9" s="35">
        <v>7.37503617160081</v>
      </c>
      <c r="DD9" s="35">
        <v>7.474421601871013</v>
      </c>
      <c r="DE9" s="35">
        <v>7.073274113347339</v>
      </c>
      <c r="DF9" s="35">
        <v>7.0393105123813475</v>
      </c>
      <c r="DG9" s="35">
        <v>7.27844699986542</v>
      </c>
      <c r="DH9" s="35">
        <v>6.949874912438706</v>
      </c>
      <c r="DI9" s="35">
        <v>7.392999893414253</v>
      </c>
      <c r="DJ9" s="35">
        <v>6.951147195727065</v>
      </c>
      <c r="DK9" s="35">
        <v>7.380644606131497</v>
      </c>
      <c r="DL9" s="35">
        <v>7.296181436720208</v>
      </c>
    </row>
    <row r="10" spans="1:116" ht="12.75">
      <c r="A10" s="7" t="s">
        <v>64</v>
      </c>
      <c r="B10" s="7"/>
      <c r="C10" s="36">
        <v>0.134125115183782</v>
      </c>
      <c r="D10" s="36">
        <v>0.1268294646991323</v>
      </c>
      <c r="E10" s="36">
        <v>0.13185352837965508</v>
      </c>
      <c r="F10" s="36">
        <v>0.13216217315277948</v>
      </c>
      <c r="G10" s="36">
        <v>0.12268943349928514</v>
      </c>
      <c r="H10" s="36">
        <v>0.12654352484947445</v>
      </c>
      <c r="I10" s="36">
        <v>0.12335031489429979</v>
      </c>
      <c r="J10" s="36">
        <v>0.1256704980842912</v>
      </c>
      <c r="K10" s="36">
        <v>0.12476223590288996</v>
      </c>
      <c r="L10" s="36">
        <v>0.12661459131056313</v>
      </c>
      <c r="M10" s="36">
        <v>0.12603347449082475</v>
      </c>
      <c r="N10" s="36">
        <v>0.124139601542157</v>
      </c>
      <c r="O10" s="36">
        <v>0.127408328154133</v>
      </c>
      <c r="P10" s="36">
        <v>0.13090219441552683</v>
      </c>
      <c r="Q10" s="36">
        <v>0.12420478642835504</v>
      </c>
      <c r="R10" s="36">
        <v>0.13019913402436442</v>
      </c>
      <c r="S10" s="36">
        <v>0.12868578376735232</v>
      </c>
      <c r="T10" s="36">
        <v>0.13101196507712307</v>
      </c>
      <c r="U10" s="36">
        <v>0.13110422277554754</v>
      </c>
      <c r="V10" s="36">
        <v>0.13060117034847227</v>
      </c>
      <c r="W10" s="36">
        <v>0.1294665976178146</v>
      </c>
      <c r="X10" s="36">
        <v>0.1305601943221497</v>
      </c>
      <c r="Y10" s="36">
        <v>0.12990044348823285</v>
      </c>
      <c r="Z10" s="36">
        <v>0.13260719925497025</v>
      </c>
      <c r="AA10" s="36">
        <v>0.13457166450876246</v>
      </c>
      <c r="AB10" s="36">
        <v>0.1281197150617537</v>
      </c>
      <c r="AC10" s="36">
        <v>0.12634882465024816</v>
      </c>
      <c r="AD10" s="36">
        <v>0.1280552873621627</v>
      </c>
      <c r="AE10" s="36">
        <v>0.1283317885988409</v>
      </c>
      <c r="AF10" s="36">
        <v>0.1305003874230252</v>
      </c>
      <c r="AG10" s="36">
        <v>0.13501303395058525</v>
      </c>
      <c r="AH10" s="36">
        <v>0.13277941516703048</v>
      </c>
      <c r="AI10" s="36">
        <v>0.12903492201129313</v>
      </c>
      <c r="AJ10" s="36">
        <v>0.12956121261197429</v>
      </c>
      <c r="AK10" s="36">
        <v>0.12932201180940542</v>
      </c>
      <c r="AL10" s="36">
        <v>0.1264862130027827</v>
      </c>
      <c r="AM10" s="36">
        <v>0.13086577499330213</v>
      </c>
      <c r="AN10" s="36">
        <v>0.13263798872577096</v>
      </c>
      <c r="AO10" s="36">
        <v>0.1333251287100281</v>
      </c>
      <c r="AP10" s="36">
        <v>0.13424456919697342</v>
      </c>
      <c r="AQ10" s="36">
        <v>0.1259712382468835</v>
      </c>
      <c r="AR10" s="36">
        <v>0.13245441103992114</v>
      </c>
      <c r="AS10" s="36">
        <v>0.13414434340951914</v>
      </c>
      <c r="AT10" s="36">
        <v>0.1265732338440495</v>
      </c>
      <c r="AU10" s="36">
        <v>0.12862786732954257</v>
      </c>
      <c r="AV10" s="36">
        <v>0.13365936548065566</v>
      </c>
      <c r="AW10" s="36">
        <v>0.13047100031112316</v>
      </c>
      <c r="AX10" s="36">
        <v>0.13312872836658163</v>
      </c>
      <c r="AY10" s="36">
        <v>0.13284315239890016</v>
      </c>
      <c r="AZ10" s="36">
        <v>0.1315922664237271</v>
      </c>
      <c r="BA10" s="36">
        <v>0.12968486577616392</v>
      </c>
      <c r="BB10" s="36">
        <v>0.13301546048929228</v>
      </c>
      <c r="BC10" s="36">
        <v>0.1275433346054191</v>
      </c>
      <c r="BD10" s="36">
        <v>0.12393571464557408</v>
      </c>
      <c r="BE10" s="36">
        <v>0.12893662815488638</v>
      </c>
      <c r="BF10" s="36">
        <v>0.12293999309097561</v>
      </c>
      <c r="BG10" s="36">
        <v>0.13342431989244577</v>
      </c>
      <c r="BH10" s="36">
        <v>0.13163442651610982</v>
      </c>
      <c r="BI10" s="36">
        <v>0.1338881107357667</v>
      </c>
      <c r="BJ10" s="36">
        <v>0.12478694911127343</v>
      </c>
      <c r="BK10" s="36">
        <v>0.1415882328973638</v>
      </c>
      <c r="BL10" s="36">
        <v>0.13382402141184346</v>
      </c>
      <c r="BM10" s="36">
        <v>0.12751718931712</v>
      </c>
      <c r="BN10" s="36">
        <v>0.12619732296170635</v>
      </c>
      <c r="BO10" s="36">
        <v>0.12461186468377186</v>
      </c>
      <c r="BP10" s="36">
        <v>0.14170752394546848</v>
      </c>
      <c r="BQ10" s="36">
        <v>0.13134497251859037</v>
      </c>
      <c r="BR10" s="36">
        <v>0.12049644535486202</v>
      </c>
      <c r="BS10" s="36">
        <v>0.12587937913041714</v>
      </c>
      <c r="BT10" s="36">
        <v>0.13199979692338934</v>
      </c>
      <c r="BU10" s="36">
        <v>0.13143572998172226</v>
      </c>
      <c r="BV10" s="36">
        <v>0.1309232627294963</v>
      </c>
      <c r="BW10" s="36">
        <v>0.130627620147032</v>
      </c>
      <c r="BX10" s="36">
        <v>0.1320346540184239</v>
      </c>
      <c r="BY10" s="36">
        <v>0.12916662494618059</v>
      </c>
      <c r="BZ10" s="36">
        <v>0.1263259208758597</v>
      </c>
      <c r="CA10" s="36">
        <v>0.12259123422017791</v>
      </c>
      <c r="CB10" s="36">
        <v>0.12357183372498175</v>
      </c>
      <c r="CC10" s="36">
        <v>0.12734199676426072</v>
      </c>
      <c r="CD10" s="36">
        <v>0.12535352802842728</v>
      </c>
      <c r="CE10" s="36">
        <v>0.12355007351739912</v>
      </c>
      <c r="CF10" s="36">
        <v>0.12442428681804958</v>
      </c>
      <c r="CG10" s="36">
        <v>0.13370484909723712</v>
      </c>
      <c r="CH10" s="36">
        <v>0.1329542432858107</v>
      </c>
      <c r="CI10" s="36">
        <v>0.1341045196294211</v>
      </c>
      <c r="CJ10" s="36">
        <v>0.1326192814262141</v>
      </c>
      <c r="CK10" s="36">
        <v>0.12579259562282677</v>
      </c>
      <c r="CL10" s="36">
        <v>0.13544556171983357</v>
      </c>
      <c r="CM10" s="36">
        <v>0.13350594708309732</v>
      </c>
      <c r="CN10" s="36">
        <v>0.1284482845129502</v>
      </c>
      <c r="CO10" s="36">
        <v>0.13097576948264572</v>
      </c>
      <c r="CP10" s="36">
        <v>0.1301991340243644</v>
      </c>
      <c r="CQ10" s="36">
        <v>0.12691889278375437</v>
      </c>
      <c r="CR10" s="36">
        <v>0.12780645875474242</v>
      </c>
      <c r="CS10" s="36">
        <v>0.12683584823990096</v>
      </c>
      <c r="CT10" s="36">
        <v>0.12820898063844066</v>
      </c>
      <c r="CU10" s="36">
        <v>0.12583083870313055</v>
      </c>
      <c r="CV10" s="36">
        <v>0.13055887294293866</v>
      </c>
      <c r="CW10" s="36">
        <v>0.12603728687094792</v>
      </c>
      <c r="CX10" s="36">
        <v>0.12408065242407565</v>
      </c>
      <c r="CY10" s="36">
        <v>0.12429138751629433</v>
      </c>
      <c r="CZ10" s="36">
        <v>0.13088075647048078</v>
      </c>
      <c r="DA10" s="36">
        <v>0.12151522455210093</v>
      </c>
      <c r="DB10" s="36">
        <v>0.1309296001611441</v>
      </c>
      <c r="DC10" s="36">
        <v>0.12475340767624929</v>
      </c>
      <c r="DD10" s="36">
        <v>0.12502230022698635</v>
      </c>
      <c r="DE10" s="36">
        <v>0.12267962818961738</v>
      </c>
      <c r="DF10" s="36">
        <v>0.12498602216020575</v>
      </c>
      <c r="DG10" s="36">
        <v>0.1253769777333521</v>
      </c>
      <c r="DH10" s="36">
        <v>0.12435704993495447</v>
      </c>
      <c r="DI10" s="36">
        <v>0.12957738400878915</v>
      </c>
      <c r="DJ10" s="36">
        <v>0.12148677512773859</v>
      </c>
      <c r="DK10" s="36">
        <v>0.13150713794648416</v>
      </c>
      <c r="DL10" s="36">
        <v>0.13043817564931082</v>
      </c>
    </row>
    <row r="11" spans="1:116" ht="12.75">
      <c r="A11" s="6" t="s">
        <v>65</v>
      </c>
      <c r="B11" s="6"/>
      <c r="C11" s="35">
        <v>9.091839868946453</v>
      </c>
      <c r="D11" s="35">
        <v>9.180037444889576</v>
      </c>
      <c r="E11" s="35">
        <v>9.292039992109551</v>
      </c>
      <c r="F11" s="35">
        <v>9.027693058436014</v>
      </c>
      <c r="G11" s="35">
        <v>8.52742260933048</v>
      </c>
      <c r="H11" s="35">
        <v>8.57230329625472</v>
      </c>
      <c r="I11" s="35">
        <v>8.504151791086684</v>
      </c>
      <c r="J11" s="35">
        <v>8.531289910600256</v>
      </c>
      <c r="K11" s="35">
        <v>8.620865972634117</v>
      </c>
      <c r="L11" s="35">
        <v>8.648593454842498</v>
      </c>
      <c r="M11" s="35">
        <v>8.58035894333535</v>
      </c>
      <c r="N11" s="35">
        <v>8.508104398377101</v>
      </c>
      <c r="O11" s="35">
        <v>8.669981354878805</v>
      </c>
      <c r="P11" s="35">
        <v>9.194075387295271</v>
      </c>
      <c r="Q11" s="35">
        <v>8.472180147430072</v>
      </c>
      <c r="R11" s="35">
        <v>9.194683030712866</v>
      </c>
      <c r="S11" s="35">
        <v>9.129597730266491</v>
      </c>
      <c r="T11" s="35">
        <v>8.98660197950891</v>
      </c>
      <c r="U11" s="35">
        <v>8.760607754459068</v>
      </c>
      <c r="V11" s="35">
        <v>8.656124081235953</v>
      </c>
      <c r="W11" s="35">
        <v>8.833605545153963</v>
      </c>
      <c r="X11" s="35">
        <v>8.8963109154395</v>
      </c>
      <c r="Y11" s="35">
        <v>9.14377340491389</v>
      </c>
      <c r="Z11" s="35">
        <v>9.049682147629268</v>
      </c>
      <c r="AA11" s="35">
        <v>8.91027536217109</v>
      </c>
      <c r="AB11" s="35">
        <v>8.712140624199252</v>
      </c>
      <c r="AC11" s="35">
        <v>8.64062929866213</v>
      </c>
      <c r="AD11" s="35">
        <v>9.106153767976016</v>
      </c>
      <c r="AE11" s="35">
        <v>8.667488261715366</v>
      </c>
      <c r="AF11" s="35">
        <v>9.084050405774644</v>
      </c>
      <c r="AG11" s="35">
        <v>8.942017094727223</v>
      </c>
      <c r="AH11" s="35">
        <v>8.8419019645318</v>
      </c>
      <c r="AI11" s="35">
        <v>9.166640859682266</v>
      </c>
      <c r="AJ11" s="35">
        <v>9.018675034161648</v>
      </c>
      <c r="AK11" s="35">
        <v>9.022465940191076</v>
      </c>
      <c r="AL11" s="35">
        <v>8.651656969390338</v>
      </c>
      <c r="AM11" s="35">
        <v>9.067864723945346</v>
      </c>
      <c r="AN11" s="35">
        <v>8.812387584280389</v>
      </c>
      <c r="AO11" s="35">
        <v>8.89176050704572</v>
      </c>
      <c r="AP11" s="35">
        <v>8.868277601497033</v>
      </c>
      <c r="AQ11" s="35">
        <v>9.059851454715862</v>
      </c>
      <c r="AR11" s="35">
        <v>8.891900772137342</v>
      </c>
      <c r="AS11" s="35">
        <v>8.92930285901532</v>
      </c>
      <c r="AT11" s="35">
        <v>9.196974491410371</v>
      </c>
      <c r="AU11" s="35">
        <v>9.04478495666466</v>
      </c>
      <c r="AV11" s="35">
        <v>9.034958658847422</v>
      </c>
      <c r="AW11" s="35">
        <v>9.022571483053826</v>
      </c>
      <c r="AX11" s="35">
        <v>9.085273523643052</v>
      </c>
      <c r="AY11" s="35">
        <v>9.010678941785862</v>
      </c>
      <c r="AZ11" s="35">
        <v>9.089988865269763</v>
      </c>
      <c r="BA11" s="35">
        <v>9.028061809802182</v>
      </c>
      <c r="BB11" s="35">
        <v>9.19853069075952</v>
      </c>
      <c r="BC11" s="35">
        <v>9.199188543194008</v>
      </c>
      <c r="BD11" s="35">
        <v>9.04831477656305</v>
      </c>
      <c r="BE11" s="35">
        <v>9.147393855712806</v>
      </c>
      <c r="BF11" s="35">
        <v>8.534677206315662</v>
      </c>
      <c r="BG11" s="35">
        <v>8.96285507674445</v>
      </c>
      <c r="BH11" s="35">
        <v>8.926459548123697</v>
      </c>
      <c r="BI11" s="35">
        <v>9.073494273708498</v>
      </c>
      <c r="BJ11" s="35">
        <v>8.430728025322619</v>
      </c>
      <c r="BK11" s="35">
        <v>9.06572138695351</v>
      </c>
      <c r="BL11" s="35">
        <v>8.698561391769823</v>
      </c>
      <c r="BM11" s="35">
        <v>8.834390875890072</v>
      </c>
      <c r="BN11" s="35">
        <v>9.226886236216563</v>
      </c>
      <c r="BO11" s="35">
        <v>8.304052949828405</v>
      </c>
      <c r="BP11" s="35">
        <v>8.998944951281572</v>
      </c>
      <c r="BQ11" s="35">
        <v>9.204251535725833</v>
      </c>
      <c r="BR11" s="35">
        <v>8.756075029119975</v>
      </c>
      <c r="BS11" s="35">
        <v>8.710040910798218</v>
      </c>
      <c r="BT11" s="35">
        <v>8.904909377062497</v>
      </c>
      <c r="BU11" s="35">
        <v>9.005401187028939</v>
      </c>
      <c r="BV11" s="35">
        <v>8.910901137713003</v>
      </c>
      <c r="BW11" s="35">
        <v>8.911031451890556</v>
      </c>
      <c r="BX11" s="35">
        <v>8.897104378472257</v>
      </c>
      <c r="BY11" s="35">
        <v>8.851418329645243</v>
      </c>
      <c r="BZ11" s="35">
        <v>8.622245393114234</v>
      </c>
      <c r="CA11" s="35">
        <v>8.550991874531418</v>
      </c>
      <c r="CB11" s="35">
        <v>8.538611133619641</v>
      </c>
      <c r="CC11" s="35">
        <v>8.61124158446845</v>
      </c>
      <c r="CD11" s="35">
        <v>8.567551047893335</v>
      </c>
      <c r="CE11" s="35">
        <v>8.474922398300933</v>
      </c>
      <c r="CF11" s="35">
        <v>8.378570926860597</v>
      </c>
      <c r="CG11" s="35">
        <v>9.042938648866572</v>
      </c>
      <c r="CH11" s="35">
        <v>8.928388799116366</v>
      </c>
      <c r="CI11" s="35">
        <v>8.824282131340532</v>
      </c>
      <c r="CJ11" s="35">
        <v>8.87840532906792</v>
      </c>
      <c r="CK11" s="35">
        <v>8.508897525056248</v>
      </c>
      <c r="CL11" s="35">
        <v>8.809379334257976</v>
      </c>
      <c r="CM11" s="35">
        <v>8.950966906707661</v>
      </c>
      <c r="CN11" s="35">
        <v>9.12183520486498</v>
      </c>
      <c r="CO11" s="35">
        <v>9.087703390257419</v>
      </c>
      <c r="CP11" s="35">
        <v>9.235054855216543</v>
      </c>
      <c r="CQ11" s="35">
        <v>9.216729118820258</v>
      </c>
      <c r="CR11" s="35">
        <v>9.258420634201812</v>
      </c>
      <c r="CS11" s="35">
        <v>9.140234143002386</v>
      </c>
      <c r="CT11" s="35">
        <v>8.94457966485371</v>
      </c>
      <c r="CU11" s="35">
        <v>9.132883454259476</v>
      </c>
      <c r="CV11" s="35">
        <v>8.936704248729834</v>
      </c>
      <c r="CW11" s="35">
        <v>8.61086743902316</v>
      </c>
      <c r="CX11" s="35">
        <v>8.46550257667484</v>
      </c>
      <c r="CY11" s="35">
        <v>8.50840229989592</v>
      </c>
      <c r="CZ11" s="35">
        <v>9.10077818248227</v>
      </c>
      <c r="DA11" s="35">
        <v>8.586406362979034</v>
      </c>
      <c r="DB11" s="35">
        <v>8.721925672273139</v>
      </c>
      <c r="DC11" s="35">
        <v>9.166777489935512</v>
      </c>
      <c r="DD11" s="35">
        <v>9.093929311579526</v>
      </c>
      <c r="DE11" s="35">
        <v>8.48542671150895</v>
      </c>
      <c r="DF11" s="35">
        <v>8.338254069260897</v>
      </c>
      <c r="DG11" s="35">
        <v>8.865982425181034</v>
      </c>
      <c r="DH11" s="35">
        <v>8.720734514159911</v>
      </c>
      <c r="DI11" s="35">
        <v>8.76059628257395</v>
      </c>
      <c r="DJ11" s="35">
        <v>8.484842529435676</v>
      </c>
      <c r="DK11" s="35">
        <v>8.823121693158923</v>
      </c>
      <c r="DL11" s="35">
        <v>9.012517625525025</v>
      </c>
    </row>
    <row r="12" spans="1:116" ht="12.75">
      <c r="A12" s="6" t="s">
        <v>66</v>
      </c>
      <c r="B12" s="6"/>
      <c r="C12" s="35">
        <v>5.2523804648305505</v>
      </c>
      <c r="D12" s="35">
        <v>5.656996758802569</v>
      </c>
      <c r="E12" s="35">
        <v>5.502548822143087</v>
      </c>
      <c r="F12" s="35">
        <v>5.489813346346224</v>
      </c>
      <c r="G12" s="35">
        <v>5.11036979203634</v>
      </c>
      <c r="H12" s="35">
        <v>5.1025614858659045</v>
      </c>
      <c r="I12" s="35">
        <v>5.1546391752577305</v>
      </c>
      <c r="J12" s="35">
        <v>5.149425287356322</v>
      </c>
      <c r="K12" s="35">
        <v>5.2256969300308835</v>
      </c>
      <c r="L12" s="35">
        <v>5.2483790269056</v>
      </c>
      <c r="M12" s="35">
        <v>5.182496471062714</v>
      </c>
      <c r="N12" s="35">
        <v>5.248178276578995</v>
      </c>
      <c r="O12" s="35">
        <v>5.334576341412886</v>
      </c>
      <c r="P12" s="35">
        <v>5.751450746760943</v>
      </c>
      <c r="Q12" s="35">
        <v>5.109562758759971</v>
      </c>
      <c r="R12" s="35">
        <v>5.258430141604175</v>
      </c>
      <c r="S12" s="35">
        <v>5.198095045090688</v>
      </c>
      <c r="T12" s="35">
        <v>5.588479135321031</v>
      </c>
      <c r="U12" s="35">
        <v>5.376289445601911</v>
      </c>
      <c r="V12" s="35">
        <v>5.102557353149614</v>
      </c>
      <c r="W12" s="35">
        <v>5.298171533282874</v>
      </c>
      <c r="X12" s="35">
        <v>5.313496280552603</v>
      </c>
      <c r="Y12" s="35">
        <v>5.6831444026101865</v>
      </c>
      <c r="Z12" s="35">
        <v>5.36502409199498</v>
      </c>
      <c r="AA12" s="35">
        <v>5.393061403419344</v>
      </c>
      <c r="AB12" s="35">
        <v>5.012043253215804</v>
      </c>
      <c r="AC12" s="35">
        <v>4.982627036610592</v>
      </c>
      <c r="AD12" s="35">
        <v>5.711672341074242</v>
      </c>
      <c r="AE12" s="35">
        <v>5.031420918081541</v>
      </c>
      <c r="AF12" s="35">
        <v>5.576852493780842</v>
      </c>
      <c r="AG12" s="35">
        <v>5.317436414053819</v>
      </c>
      <c r="AH12" s="35">
        <v>4.707633810467444</v>
      </c>
      <c r="AI12" s="35">
        <v>5.89431523747587</v>
      </c>
      <c r="AJ12" s="35">
        <v>5.911230325421327</v>
      </c>
      <c r="AK12" s="35">
        <v>5.644053693697306</v>
      </c>
      <c r="AL12" s="35">
        <v>4.978497343789527</v>
      </c>
      <c r="AM12" s="35">
        <v>5.894112070564474</v>
      </c>
      <c r="AN12" s="35">
        <v>5.305519549030838</v>
      </c>
      <c r="AO12" s="35">
        <v>5.291982031874961</v>
      </c>
      <c r="AP12" s="35">
        <v>5.278252379790091</v>
      </c>
      <c r="AQ12" s="35">
        <v>3.990768827661269</v>
      </c>
      <c r="AR12" s="35">
        <v>5.328979793001479</v>
      </c>
      <c r="AS12" s="35">
        <v>5.355533710166298</v>
      </c>
      <c r="AT12" s="35">
        <v>5.930568456725223</v>
      </c>
      <c r="AU12" s="35">
        <v>4.022172994272998</v>
      </c>
      <c r="AV12" s="35">
        <v>5.367097001471289</v>
      </c>
      <c r="AW12" s="35">
        <v>5.65039793655095</v>
      </c>
      <c r="AX12" s="35">
        <v>5.386124124754829</v>
      </c>
      <c r="AY12" s="35">
        <v>5.41670528386213</v>
      </c>
      <c r="AZ12" s="35">
        <v>5.435772851503188</v>
      </c>
      <c r="BA12" s="35">
        <v>5.4068613269754495</v>
      </c>
      <c r="BB12" s="35">
        <v>5.361546253568397</v>
      </c>
      <c r="BC12" s="35">
        <v>5.322674593769459</v>
      </c>
      <c r="BD12" s="35">
        <v>3.9901254471257994</v>
      </c>
      <c r="BE12" s="35">
        <v>5.685394627302077</v>
      </c>
      <c r="BF12" s="35">
        <v>5.334173253947289</v>
      </c>
      <c r="BG12" s="35">
        <v>5.3267877331106215</v>
      </c>
      <c r="BH12" s="35">
        <v>5.306512818930677</v>
      </c>
      <c r="BI12" s="35">
        <v>5.376122600313094</v>
      </c>
      <c r="BJ12" s="35">
        <v>5.0726402077753425</v>
      </c>
      <c r="BK12" s="35">
        <v>5.928370614839261</v>
      </c>
      <c r="BL12" s="35">
        <v>5.281993572391699</v>
      </c>
      <c r="BM12" s="35">
        <v>4.039744557566361</v>
      </c>
      <c r="BN12" s="35">
        <v>5.420278461633945</v>
      </c>
      <c r="BO12" s="35">
        <v>5.822029743422128</v>
      </c>
      <c r="BP12" s="35">
        <v>5.740706262024452</v>
      </c>
      <c r="BQ12" s="35">
        <v>5.304316197866149</v>
      </c>
      <c r="BR12" s="35">
        <v>5.2616781138289745</v>
      </c>
      <c r="BS12" s="35">
        <v>5.370176738708925</v>
      </c>
      <c r="BT12" s="35">
        <v>5.2393765548053</v>
      </c>
      <c r="BU12" s="35">
        <v>5.298502864888178</v>
      </c>
      <c r="BV12" s="35">
        <v>5.29782504998427</v>
      </c>
      <c r="BW12" s="35">
        <v>5.356745043238754</v>
      </c>
      <c r="BX12" s="35">
        <v>5.41342081475538</v>
      </c>
      <c r="BY12" s="35">
        <v>5.306845831122148</v>
      </c>
      <c r="BZ12" s="35">
        <v>4.932726434200236</v>
      </c>
      <c r="CA12" s="35">
        <v>5.349435675062309</v>
      </c>
      <c r="CB12" s="35">
        <v>5.418928774005347</v>
      </c>
      <c r="CC12" s="35">
        <v>5.427691665361933</v>
      </c>
      <c r="CD12" s="35">
        <v>5.366374175101267</v>
      </c>
      <c r="CE12" s="35">
        <v>5.227903937265153</v>
      </c>
      <c r="CF12" s="35">
        <v>5.458613873307981</v>
      </c>
      <c r="CG12" s="35">
        <v>5.317574532798514</v>
      </c>
      <c r="CH12" s="35">
        <v>5.267033484014808</v>
      </c>
      <c r="CI12" s="35">
        <v>5.272047909095562</v>
      </c>
      <c r="CJ12" s="35">
        <v>5.335142084856093</v>
      </c>
      <c r="CK12" s="35">
        <v>5.1442012681529965</v>
      </c>
      <c r="CL12" s="35">
        <v>4.886875866851595</v>
      </c>
      <c r="CM12" s="35">
        <v>4.622137713407233</v>
      </c>
      <c r="CN12" s="35">
        <v>5.077721247152562</v>
      </c>
      <c r="CO12" s="35">
        <v>5.09797995063221</v>
      </c>
      <c r="CP12" s="35">
        <v>5.258430141604174</v>
      </c>
      <c r="CQ12" s="35">
        <v>5.3185059833192305</v>
      </c>
      <c r="CR12" s="35">
        <v>5.212893357083195</v>
      </c>
      <c r="CS12" s="35">
        <v>4.751311140415337</v>
      </c>
      <c r="CT12" s="35">
        <v>4.737722487654878</v>
      </c>
      <c r="CU12" s="35">
        <v>4.5461464305647175</v>
      </c>
      <c r="CV12" s="35">
        <v>5.293200817764102</v>
      </c>
      <c r="CW12" s="35">
        <v>4.940661645341159</v>
      </c>
      <c r="CX12" s="35">
        <v>5.0532846350127585</v>
      </c>
      <c r="CY12" s="35">
        <v>4.99186548236174</v>
      </c>
      <c r="CZ12" s="35">
        <v>5.69179103720463</v>
      </c>
      <c r="DA12" s="35">
        <v>5.2422270426608835</v>
      </c>
      <c r="DB12" s="35">
        <v>5.206969483331655</v>
      </c>
      <c r="DC12" s="35">
        <v>5.663107863941506</v>
      </c>
      <c r="DD12" s="35">
        <v>5.639491936610642</v>
      </c>
      <c r="DE12" s="35">
        <v>5.047834360002103</v>
      </c>
      <c r="DF12" s="35">
        <v>5.745716747423049</v>
      </c>
      <c r="DG12" s="35">
        <v>4.88296817457086</v>
      </c>
      <c r="DH12" s="35">
        <v>4.973961773241268</v>
      </c>
      <c r="DI12" s="35">
        <v>5.1896729943305</v>
      </c>
      <c r="DJ12" s="35">
        <v>5.07396795901616</v>
      </c>
      <c r="DK12" s="35">
        <v>5.18405721736646</v>
      </c>
      <c r="DL12" s="35">
        <v>4.567103847649978</v>
      </c>
    </row>
    <row r="13" spans="1:116" ht="12.75">
      <c r="A13" s="6" t="s">
        <v>67</v>
      </c>
      <c r="B13" s="6"/>
      <c r="C13" s="35">
        <v>0.675744855124398</v>
      </c>
      <c r="D13" s="35">
        <v>0.6240814929639844</v>
      </c>
      <c r="E13" s="35">
        <v>0.6436943905148517</v>
      </c>
      <c r="F13" s="35">
        <v>0.6506445447521452</v>
      </c>
      <c r="G13" s="35">
        <v>0.689494337020776</v>
      </c>
      <c r="H13" s="35">
        <v>0.7347688539646903</v>
      </c>
      <c r="I13" s="35">
        <v>0.6819367002286492</v>
      </c>
      <c r="J13" s="35">
        <v>0.7049808429118773</v>
      </c>
      <c r="K13" s="35">
        <v>0.6851696561880023</v>
      </c>
      <c r="L13" s="35">
        <v>0.6637055189666615</v>
      </c>
      <c r="M13" s="35">
        <v>0.6856221012300867</v>
      </c>
      <c r="N13" s="35">
        <v>0.6863002361680224</v>
      </c>
      <c r="O13" s="35">
        <v>0.6629376424280091</v>
      </c>
      <c r="P13" s="35">
        <v>0.6493573423762355</v>
      </c>
      <c r="Q13" s="35">
        <v>0.7068565081288498</v>
      </c>
      <c r="R13" s="35">
        <v>0.6459491920588621</v>
      </c>
      <c r="S13" s="35">
        <v>0.6586280271557402</v>
      </c>
      <c r="T13" s="35">
        <v>0.6755304449289158</v>
      </c>
      <c r="U13" s="35">
        <v>0.7215813811677423</v>
      </c>
      <c r="V13" s="35">
        <v>0.7795573733978576</v>
      </c>
      <c r="W13" s="35">
        <v>0.7469226785643149</v>
      </c>
      <c r="X13" s="35">
        <v>0.7388290066292191</v>
      </c>
      <c r="Y13" s="35">
        <v>0.6495022174411642</v>
      </c>
      <c r="Z13" s="35">
        <v>0.6579746527918371</v>
      </c>
      <c r="AA13" s="35">
        <v>0.683053145612658</v>
      </c>
      <c r="AB13" s="35">
        <v>0.6969712499359402</v>
      </c>
      <c r="AC13" s="35">
        <v>0.7030700726505743</v>
      </c>
      <c r="AD13" s="35">
        <v>0.6504395548554297</v>
      </c>
      <c r="AE13" s="35">
        <v>0.6925842559302525</v>
      </c>
      <c r="AF13" s="35">
        <v>0.6728926226499735</v>
      </c>
      <c r="AG13" s="35">
        <v>0.7477644957263183</v>
      </c>
      <c r="AH13" s="35">
        <v>0.6940742156458412</v>
      </c>
      <c r="AI13" s="35">
        <v>0.6400132131760139</v>
      </c>
      <c r="AJ13" s="35">
        <v>0.6680500025304924</v>
      </c>
      <c r="AK13" s="35">
        <v>0.6616475022806788</v>
      </c>
      <c r="AL13" s="35">
        <v>0.7184416898558057</v>
      </c>
      <c r="AM13" s="35">
        <v>0.6697854625641448</v>
      </c>
      <c r="AN13" s="35">
        <v>0.7536249359418804</v>
      </c>
      <c r="AO13" s="35">
        <v>0.7384160974709248</v>
      </c>
      <c r="AP13" s="35">
        <v>0.7525831909527297</v>
      </c>
      <c r="AQ13" s="35">
        <v>0.6953612351227969</v>
      </c>
      <c r="AR13" s="35">
        <v>0.7392804337111878</v>
      </c>
      <c r="AS13" s="35">
        <v>0.6860817563692962</v>
      </c>
      <c r="AT13" s="35">
        <v>0.6328661692202475</v>
      </c>
      <c r="AU13" s="35">
        <v>0.7145992629419031</v>
      </c>
      <c r="AV13" s="35">
        <v>0.7045609963321384</v>
      </c>
      <c r="AW13" s="35">
        <v>0.6523550015556158</v>
      </c>
      <c r="AX13" s="35">
        <v>0.6503998943100171</v>
      </c>
      <c r="AY13" s="35">
        <v>0.669364721389807</v>
      </c>
      <c r="AZ13" s="35">
        <v>0.647838850086041</v>
      </c>
      <c r="BA13" s="35">
        <v>0.668375846692537</v>
      </c>
      <c r="BB13" s="35">
        <v>0.6446133854481088</v>
      </c>
      <c r="BC13" s="35">
        <v>0.6427380641532932</v>
      </c>
      <c r="BD13" s="35">
        <v>0.6952491309385863</v>
      </c>
      <c r="BE13" s="35">
        <v>0.6396068955714836</v>
      </c>
      <c r="BF13" s="35">
        <v>0.7518644205563798</v>
      </c>
      <c r="BG13" s="35">
        <v>0.7536946314535105</v>
      </c>
      <c r="BH13" s="35">
        <v>0.7404436491531177</v>
      </c>
      <c r="BI13" s="35">
        <v>0.6797396391200463</v>
      </c>
      <c r="BJ13" s="35">
        <v>0.8217677136596054</v>
      </c>
      <c r="BK13" s="35">
        <v>0.6621032473617732</v>
      </c>
      <c r="BL13" s="35">
        <v>0.7198110242606731</v>
      </c>
      <c r="BM13" s="35">
        <v>0.7038948850305023</v>
      </c>
      <c r="BN13" s="35">
        <v>0.6620187434056727</v>
      </c>
      <c r="BO13" s="35">
        <v>0.7354142833796372</v>
      </c>
      <c r="BP13" s="35">
        <v>0.6516477378514244</v>
      </c>
      <c r="BQ13" s="35">
        <v>0.6567248625929518</v>
      </c>
      <c r="BR13" s="35">
        <v>0.7028959312366951</v>
      </c>
      <c r="BS13" s="35">
        <v>0.7004578354837728</v>
      </c>
      <c r="BT13" s="35">
        <v>0.7310757983449256</v>
      </c>
      <c r="BU13" s="35">
        <v>0.7393259811471876</v>
      </c>
      <c r="BV13" s="35">
        <v>0.7408835797870722</v>
      </c>
      <c r="BW13" s="35">
        <v>0.7392105636227392</v>
      </c>
      <c r="BX13" s="35">
        <v>0.721112341177546</v>
      </c>
      <c r="BY13" s="35">
        <v>0.7109170830371179</v>
      </c>
      <c r="BZ13" s="35">
        <v>0.7619658719496301</v>
      </c>
      <c r="CA13" s="35">
        <v>0.7396000081052055</v>
      </c>
      <c r="CB13" s="35">
        <v>0.7292763957539907</v>
      </c>
      <c r="CC13" s="35">
        <v>0.730650801106414</v>
      </c>
      <c r="CD13" s="35">
        <v>0.7459052907476664</v>
      </c>
      <c r="CE13" s="35">
        <v>0.7555954909328542</v>
      </c>
      <c r="CF13" s="35">
        <v>0.7525662509156225</v>
      </c>
      <c r="CG13" s="35">
        <v>0.6736274840013473</v>
      </c>
      <c r="CH13" s="35">
        <v>0.6852257153961013</v>
      </c>
      <c r="CI13" s="35">
        <v>0.7370630086502533</v>
      </c>
      <c r="CJ13" s="35">
        <v>0.7390234766498952</v>
      </c>
      <c r="CK13" s="35">
        <v>0.7772550623849458</v>
      </c>
      <c r="CL13" s="35">
        <v>0.791002080443828</v>
      </c>
      <c r="CM13" s="35">
        <v>0.6978719961161906</v>
      </c>
      <c r="CN13" s="35">
        <v>0.6522764447923253</v>
      </c>
      <c r="CO13" s="35">
        <v>0.6448037882222558</v>
      </c>
      <c r="CP13" s="35">
        <v>0.645949192058862</v>
      </c>
      <c r="CQ13" s="35">
        <v>0.6345944639187718</v>
      </c>
      <c r="CR13" s="35">
        <v>0.6239370427396874</v>
      </c>
      <c r="CS13" s="35">
        <v>0.6643782526851955</v>
      </c>
      <c r="CT13" s="35">
        <v>0.7111591894788505</v>
      </c>
      <c r="CU13" s="35">
        <v>0.5885636003856105</v>
      </c>
      <c r="CV13" s="35">
        <v>0.6780964718741777</v>
      </c>
      <c r="CW13" s="35">
        <v>0.7158917894269842</v>
      </c>
      <c r="CX13" s="35">
        <v>0.7004552959423626</v>
      </c>
      <c r="CY13" s="35">
        <v>0.7174543507038127</v>
      </c>
      <c r="CZ13" s="35">
        <v>0.6899140651157126</v>
      </c>
      <c r="DA13" s="35">
        <v>0.6929380573632202</v>
      </c>
      <c r="DB13" s="35">
        <v>0.7654345855574579</v>
      </c>
      <c r="DC13" s="35">
        <v>0.547316707851058</v>
      </c>
      <c r="DD13" s="35">
        <v>0.5655669989480236</v>
      </c>
      <c r="DE13" s="35">
        <v>0.7664172412954621</v>
      </c>
      <c r="DF13" s="35">
        <v>0.7002897736917343</v>
      </c>
      <c r="DG13" s="35">
        <v>0.7121917887583968</v>
      </c>
      <c r="DH13" s="35">
        <v>0.7212949064345042</v>
      </c>
      <c r="DI13" s="35">
        <v>0.7339977746340163</v>
      </c>
      <c r="DJ13" s="35">
        <v>0.7632329439726976</v>
      </c>
      <c r="DK13" s="35">
        <v>0.7353120791447391</v>
      </c>
      <c r="DL13" s="35">
        <v>0.7296281874215896</v>
      </c>
    </row>
    <row r="14" spans="1:116" ht="12.75">
      <c r="A14" s="6" t="s">
        <v>68</v>
      </c>
      <c r="B14" s="6"/>
      <c r="C14" s="35">
        <v>3.706358144773216</v>
      </c>
      <c r="D14" s="35">
        <v>3.653896482998812</v>
      </c>
      <c r="E14" s="35">
        <v>3.5091726450648366</v>
      </c>
      <c r="F14" s="35">
        <v>3.649709243219064</v>
      </c>
      <c r="G14" s="35">
        <v>3.721241495391541</v>
      </c>
      <c r="H14" s="35">
        <v>3.745280130625574</v>
      </c>
      <c r="I14" s="35">
        <v>3.7506518512575706</v>
      </c>
      <c r="J14" s="35">
        <v>3.7292464878671776</v>
      </c>
      <c r="K14" s="35">
        <v>3.691735013192072</v>
      </c>
      <c r="L14" s="35">
        <v>3.6963291979374073</v>
      </c>
      <c r="M14" s="35">
        <v>3.710425489009881</v>
      </c>
      <c r="N14" s="35">
        <v>3.7645586483922404</v>
      </c>
      <c r="O14" s="35">
        <v>3.677232235342863</v>
      </c>
      <c r="P14" s="35">
        <v>3.617848050381884</v>
      </c>
      <c r="Q14" s="35">
        <v>3.7968292436635362</v>
      </c>
      <c r="R14" s="35">
        <v>3.6738360298347787</v>
      </c>
      <c r="S14" s="35">
        <v>3.698449690951464</v>
      </c>
      <c r="T14" s="35">
        <v>3.6949468275657367</v>
      </c>
      <c r="U14" s="35">
        <v>3.801006148686417</v>
      </c>
      <c r="V14" s="35">
        <v>3.8471662583270896</v>
      </c>
      <c r="W14" s="35">
        <v>3.6848185475839537</v>
      </c>
      <c r="X14" s="35">
        <v>3.653661251960933</v>
      </c>
      <c r="Y14" s="35">
        <v>3.6534499731065484</v>
      </c>
      <c r="Z14" s="35">
        <v>3.7150261165323726</v>
      </c>
      <c r="AA14" s="35">
        <v>3.751694889335196</v>
      </c>
      <c r="AB14" s="35">
        <v>3.761594834213089</v>
      </c>
      <c r="AC14" s="35">
        <v>3.8108435821929683</v>
      </c>
      <c r="AD14" s="35">
        <v>3.6079069058387114</v>
      </c>
      <c r="AE14" s="35">
        <v>3.7684731572675507</v>
      </c>
      <c r="AF14" s="35">
        <v>3.5989559969006164</v>
      </c>
      <c r="AG14" s="35">
        <v>3.5934238266848073</v>
      </c>
      <c r="AH14" s="35">
        <v>3.8626738957681592</v>
      </c>
      <c r="AI14" s="35">
        <v>3.509749878707173</v>
      </c>
      <c r="AJ14" s="35">
        <v>3.6034212257705347</v>
      </c>
      <c r="AK14" s="35">
        <v>3.679161111166805</v>
      </c>
      <c r="AL14" s="35">
        <v>3.8047052871237033</v>
      </c>
      <c r="AM14" s="35">
        <v>3.585928322651114</v>
      </c>
      <c r="AN14" s="35">
        <v>3.7279313497925015</v>
      </c>
      <c r="AO14" s="35">
        <v>3.62029003343384</v>
      </c>
      <c r="AP14" s="35">
        <v>3.671385566674803</v>
      </c>
      <c r="AQ14" s="35">
        <v>3.990768827661269</v>
      </c>
      <c r="AR14" s="35">
        <v>3.696402168555939</v>
      </c>
      <c r="AS14" s="35">
        <v>3.8195297779962316</v>
      </c>
      <c r="AT14" s="35">
        <v>3.56242408157849</v>
      </c>
      <c r="AU14" s="35">
        <v>3.899670263482957</v>
      </c>
      <c r="AV14" s="35">
        <v>3.6160557017634747</v>
      </c>
      <c r="AW14" s="35">
        <v>3.6632242395046117</v>
      </c>
      <c r="AX14" s="35">
        <v>3.6788244021910343</v>
      </c>
      <c r="AY14" s="35">
        <v>3.696952845829857</v>
      </c>
      <c r="AZ14" s="35">
        <v>3.694705941896953</v>
      </c>
      <c r="BA14" s="35">
        <v>3.740909589697036</v>
      </c>
      <c r="BB14" s="35">
        <v>3.683505059703479</v>
      </c>
      <c r="BC14" s="35">
        <v>3.6857010866290403</v>
      </c>
      <c r="BD14" s="35">
        <v>3.9498211496800844</v>
      </c>
      <c r="BE14" s="35">
        <v>3.583829113281488</v>
      </c>
      <c r="BF14" s="35">
        <v>3.6678791327142313</v>
      </c>
      <c r="BG14" s="35">
        <v>3.676807593982666</v>
      </c>
      <c r="BH14" s="35">
        <v>3.640514608336162</v>
      </c>
      <c r="BI14" s="35">
        <v>3.7076707588366165</v>
      </c>
      <c r="BJ14" s="35">
        <v>3.723317912507101</v>
      </c>
      <c r="BK14" s="35">
        <v>3.6975919814203637</v>
      </c>
      <c r="BL14" s="35">
        <v>3.7409896894674417</v>
      </c>
      <c r="BM14" s="35">
        <v>3.9887376818395133</v>
      </c>
      <c r="BN14" s="35">
        <v>3.6307590458654864</v>
      </c>
      <c r="BO14" s="35">
        <v>3.6055728060140546</v>
      </c>
      <c r="BP14" s="35">
        <v>3.5582035209665075</v>
      </c>
      <c r="BQ14" s="35">
        <v>3.6776592305205305</v>
      </c>
      <c r="BR14" s="35">
        <v>3.665100212877053</v>
      </c>
      <c r="BS14" s="35">
        <v>3.6748657455815326</v>
      </c>
      <c r="BT14" s="35">
        <v>3.695994313854902</v>
      </c>
      <c r="BU14" s="35">
        <v>3.676093072926294</v>
      </c>
      <c r="BV14" s="35">
        <v>3.6536724482650134</v>
      </c>
      <c r="BW14" s="35">
        <v>3.6352957854871693</v>
      </c>
      <c r="BX14" s="35">
        <v>3.636031241430443</v>
      </c>
      <c r="BY14" s="35">
        <v>3.7348179151104928</v>
      </c>
      <c r="BZ14" s="35">
        <v>3.829881093220509</v>
      </c>
      <c r="CA14" s="35">
        <v>3.7283945614070637</v>
      </c>
      <c r="CB14" s="35">
        <v>3.727412689409286</v>
      </c>
      <c r="CC14" s="35">
        <v>3.65325400553207</v>
      </c>
      <c r="CD14" s="35">
        <v>3.677727475214189</v>
      </c>
      <c r="CE14" s="35">
        <v>3.696291455644503</v>
      </c>
      <c r="CF14" s="35">
        <v>3.7527970378992372</v>
      </c>
      <c r="CG14" s="35">
        <v>3.7559835471590275</v>
      </c>
      <c r="CH14" s="35">
        <v>3.773855059420319</v>
      </c>
      <c r="CI14" s="35">
        <v>3.7979218917950552</v>
      </c>
      <c r="CJ14" s="35">
        <v>3.7153646017878295</v>
      </c>
      <c r="CK14" s="35">
        <v>3.763550828390264</v>
      </c>
      <c r="CL14" s="35">
        <v>3.8033113730929267</v>
      </c>
      <c r="CM14" s="35">
        <v>3.8332389351889304</v>
      </c>
      <c r="CN14" s="35">
        <v>3.763133335340338</v>
      </c>
      <c r="CO14" s="35">
        <v>3.7277719006599166</v>
      </c>
      <c r="CP14" s="35">
        <v>3.673836029834778</v>
      </c>
      <c r="CQ14" s="35">
        <v>3.6766187195293925</v>
      </c>
      <c r="CR14" s="35">
        <v>3.7033682536807255</v>
      </c>
      <c r="CS14" s="35">
        <v>3.6943457384161626</v>
      </c>
      <c r="CT14" s="35">
        <v>3.7761551328665726</v>
      </c>
      <c r="CU14" s="35">
        <v>3.65315338170379</v>
      </c>
      <c r="CV14" s="35">
        <v>3.7143493310122864</v>
      </c>
      <c r="CW14" s="35">
        <v>3.801284572027789</v>
      </c>
      <c r="CX14" s="35">
        <v>3.7924651023165055</v>
      </c>
      <c r="CY14" s="35">
        <v>3.738846616343813</v>
      </c>
      <c r="CZ14" s="35">
        <v>3.540882481255643</v>
      </c>
      <c r="DA14" s="35">
        <v>3.7257973808949956</v>
      </c>
      <c r="DB14" s="35">
        <v>3.736529358444959</v>
      </c>
      <c r="DC14" s="35">
        <v>3.5440724305097593</v>
      </c>
      <c r="DD14" s="35">
        <v>3.585805984852063</v>
      </c>
      <c r="DE14" s="35">
        <v>3.757544131219075</v>
      </c>
      <c r="DF14" s="35">
        <v>3.6034669869569655</v>
      </c>
      <c r="DG14" s="35">
        <v>3.622959881490446</v>
      </c>
      <c r="DH14" s="35">
        <v>3.7819373561493044</v>
      </c>
      <c r="DI14" s="35">
        <v>3.7649935712652045</v>
      </c>
      <c r="DJ14" s="35">
        <v>3.750437927938569</v>
      </c>
      <c r="DK14" s="35">
        <v>3.7189820531257873</v>
      </c>
      <c r="DL14" s="35">
        <v>3.8895826329910443</v>
      </c>
    </row>
    <row r="15" spans="1:116" ht="12.75">
      <c r="A15" s="7" t="s">
        <v>69</v>
      </c>
      <c r="B15" s="7"/>
      <c r="C15" s="36">
        <v>0.201699600696222</v>
      </c>
      <c r="D15" s="36">
        <v>0.1852112817828599</v>
      </c>
      <c r="E15" s="36">
        <v>0.1972611841900352</v>
      </c>
      <c r="F15" s="36">
        <v>0.19824325972916923</v>
      </c>
      <c r="G15" s="36">
        <v>0.19265282946168744</v>
      </c>
      <c r="H15" s="36">
        <v>0.20206143484028985</v>
      </c>
      <c r="I15" s="36">
        <v>0.19354968109430779</v>
      </c>
      <c r="J15" s="36">
        <v>0.19616858237547893</v>
      </c>
      <c r="K15" s="36">
        <v>0.18918863641012001</v>
      </c>
      <c r="L15" s="36">
        <v>0.18787971613825494</v>
      </c>
      <c r="M15" s="36">
        <v>0.1935874168179068</v>
      </c>
      <c r="N15" s="36">
        <v>0.19579742031852407</v>
      </c>
      <c r="O15" s="36">
        <v>0.19266625233064016</v>
      </c>
      <c r="P15" s="36">
        <v>0.18862284707119223</v>
      </c>
      <c r="Q15" s="36">
        <v>0.19287084721801476</v>
      </c>
      <c r="R15" s="36">
        <v>0.1917661663924747</v>
      </c>
      <c r="S15" s="36">
        <v>0.19353531259499446</v>
      </c>
      <c r="T15" s="36">
        <v>0.19344735468418953</v>
      </c>
      <c r="U15" s="36">
        <v>0.2083439199146298</v>
      </c>
      <c r="V15" s="36">
        <v>0.23285479984611332</v>
      </c>
      <c r="W15" s="36">
        <v>0.21013424690276059</v>
      </c>
      <c r="X15" s="36">
        <v>0.20849147310358784</v>
      </c>
      <c r="Y15" s="36">
        <v>0.1857170402995829</v>
      </c>
      <c r="Z15" s="36">
        <v>0.19131878365793414</v>
      </c>
      <c r="AA15" s="36">
        <v>0.2049159436837974</v>
      </c>
      <c r="AB15" s="36">
        <v>0.20396658637831191</v>
      </c>
      <c r="AC15" s="36">
        <v>0.20175054258668657</v>
      </c>
      <c r="AD15" s="36">
        <v>0.18801768382539763</v>
      </c>
      <c r="AE15" s="36">
        <v>0.1996272267093081</v>
      </c>
      <c r="AF15" s="36">
        <v>0.19371151258105299</v>
      </c>
      <c r="AG15" s="36">
        <v>0.21082804532283697</v>
      </c>
      <c r="AH15" s="36">
        <v>0.20520455071268345</v>
      </c>
      <c r="AI15" s="36">
        <v>0.18374572894408142</v>
      </c>
      <c r="AJ15" s="36">
        <v>0.1933296219444304</v>
      </c>
      <c r="AK15" s="36">
        <v>0.19247927339074294</v>
      </c>
      <c r="AL15" s="36">
        <v>0.2003541613964078</v>
      </c>
      <c r="AM15" s="36">
        <v>0.19269212538383856</v>
      </c>
      <c r="AN15" s="36">
        <v>0.20699564907203646</v>
      </c>
      <c r="AO15" s="36">
        <v>0.21024347219658276</v>
      </c>
      <c r="AP15" s="36">
        <v>0.2074688796680498</v>
      </c>
      <c r="AQ15" s="36">
        <v>0.19853067147708836</v>
      </c>
      <c r="AR15" s="36">
        <v>0.2094627895515032</v>
      </c>
      <c r="AS15" s="36">
        <v>0.20480052428934217</v>
      </c>
      <c r="AT15" s="36">
        <v>0.18373533945103962</v>
      </c>
      <c r="AU15" s="36">
        <v>0.20110864971364986</v>
      </c>
      <c r="AV15" s="36">
        <v>0.20204322688936321</v>
      </c>
      <c r="AW15" s="36">
        <v>0.19068838507010308</v>
      </c>
      <c r="AX15" s="36">
        <v>0.19105496895356752</v>
      </c>
      <c r="AY15" s="36">
        <v>0.1987498326588196</v>
      </c>
      <c r="AZ15" s="36">
        <v>0.191314910416034</v>
      </c>
      <c r="BA15" s="36">
        <v>0.19053699510190236</v>
      </c>
      <c r="BB15" s="36">
        <v>0.192360819784515</v>
      </c>
      <c r="BC15" s="36">
        <v>0.18780002811979032</v>
      </c>
      <c r="BD15" s="36">
        <v>0.1984986649201471</v>
      </c>
      <c r="BE15" s="36">
        <v>0.1847753253873175</v>
      </c>
      <c r="BF15" s="36">
        <v>0.20523866615187666</v>
      </c>
      <c r="BG15" s="36">
        <v>0.20777527677907584</v>
      </c>
      <c r="BH15" s="36">
        <v>0.20670718538857868</v>
      </c>
      <c r="BI15" s="36">
        <v>0.19362280629480108</v>
      </c>
      <c r="BJ15" s="36">
        <v>0.22319616914211507</v>
      </c>
      <c r="BK15" s="36">
        <v>0.2638226785641527</v>
      </c>
      <c r="BL15" s="36">
        <v>0.21999858065431838</v>
      </c>
      <c r="BM15" s="36">
        <v>0.21728929059637248</v>
      </c>
      <c r="BN15" s="36">
        <v>0.19343360158884498</v>
      </c>
      <c r="BO15" s="36">
        <v>0.19917470174865176</v>
      </c>
      <c r="BP15" s="36">
        <v>0.26893398704979415</v>
      </c>
      <c r="BQ15" s="36">
        <v>0.19196572906563208</v>
      </c>
      <c r="BR15" s="36">
        <v>0.1998232718801462</v>
      </c>
      <c r="BS15" s="36">
        <v>0.20607672551189257</v>
      </c>
      <c r="BT15" s="36">
        <v>0.20510737675788193</v>
      </c>
      <c r="BU15" s="36">
        <v>0.20639516973692323</v>
      </c>
      <c r="BV15" s="36">
        <v>0.20805634774842438</v>
      </c>
      <c r="BW15" s="36">
        <v>0.2015108248779796</v>
      </c>
      <c r="BX15" s="36">
        <v>0.2031302369514214</v>
      </c>
      <c r="BY15" s="36">
        <v>0.20326220824864077</v>
      </c>
      <c r="BZ15" s="36">
        <v>0.21355096148062</v>
      </c>
      <c r="CA15" s="36">
        <v>0.20769589268707828</v>
      </c>
      <c r="CB15" s="36">
        <v>0.20561542824730572</v>
      </c>
      <c r="CC15" s="36">
        <v>0.1993632900161787</v>
      </c>
      <c r="CD15" s="36">
        <v>0.20201601624415966</v>
      </c>
      <c r="CE15" s="36">
        <v>0.20319392256167296</v>
      </c>
      <c r="CF15" s="36">
        <v>0.20168775524538682</v>
      </c>
      <c r="CG15" s="36">
        <v>0.19392306357614544</v>
      </c>
      <c r="CH15" s="36">
        <v>0.2076131645155352</v>
      </c>
      <c r="CI15" s="36">
        <v>0.20781082049444644</v>
      </c>
      <c r="CJ15" s="36">
        <v>0.20753399001812126</v>
      </c>
      <c r="CK15" s="36">
        <v>0.21374514215586007</v>
      </c>
      <c r="CL15" s="36">
        <v>0.22104715672676836</v>
      </c>
      <c r="CM15" s="36">
        <v>0.2022817380046929</v>
      </c>
      <c r="CN15" s="36">
        <v>0.19267242676942528</v>
      </c>
      <c r="CO15" s="36">
        <v>0.19646365422396858</v>
      </c>
      <c r="CP15" s="36">
        <v>0.18974757516729074</v>
      </c>
      <c r="CQ15" s="36">
        <v>0.18433458237640515</v>
      </c>
      <c r="CR15" s="36">
        <v>0.19020016302871115</v>
      </c>
      <c r="CS15" s="36">
        <v>0.1942803072246102</v>
      </c>
      <c r="CT15" s="36">
        <v>0.19732163426385005</v>
      </c>
      <c r="CU15" s="36">
        <v>0.21005631944796793</v>
      </c>
      <c r="CV15" s="36">
        <v>0.20140477298949455</v>
      </c>
      <c r="CW15" s="36">
        <v>0.20266795728848425</v>
      </c>
      <c r="CX15" s="36">
        <v>0.19212488117276227</v>
      </c>
      <c r="CY15" s="36">
        <v>0.19098432715918393</v>
      </c>
      <c r="CZ15" s="36">
        <v>0.19378468593691342</v>
      </c>
      <c r="DA15" s="36">
        <v>0.19281754639672213</v>
      </c>
      <c r="DB15" s="36">
        <v>0.23365897874911876</v>
      </c>
      <c r="DC15" s="36">
        <v>0.19274639507014887</v>
      </c>
      <c r="DD15" s="36">
        <v>0.19410641391296427</v>
      </c>
      <c r="DE15" s="36">
        <v>0.21312293661068246</v>
      </c>
      <c r="DF15" s="36">
        <v>0.20350326900443183</v>
      </c>
      <c r="DG15" s="36">
        <v>0.21866149358560263</v>
      </c>
      <c r="DH15" s="36">
        <v>0.20876613629540675</v>
      </c>
      <c r="DI15" s="36">
        <v>0.22999659787925444</v>
      </c>
      <c r="DJ15" s="36">
        <v>0.21197015732918406</v>
      </c>
      <c r="DK15" s="36">
        <v>0.21076124860006018</v>
      </c>
      <c r="DL15" s="36">
        <v>0.20584664741145955</v>
      </c>
    </row>
    <row r="16" spans="1:116" ht="12.75">
      <c r="A16" s="172" t="s">
        <v>90</v>
      </c>
      <c r="B16" s="7"/>
      <c r="C16" s="175">
        <v>97.67</v>
      </c>
      <c r="D16" s="175">
        <v>99.346</v>
      </c>
      <c r="E16" s="175">
        <v>96.319</v>
      </c>
      <c r="F16" s="175">
        <v>98.36399999999999</v>
      </c>
      <c r="G16" s="175">
        <v>98.623</v>
      </c>
      <c r="H16" s="175">
        <v>97.99</v>
      </c>
      <c r="I16" s="175">
        <v>99.71600000000002</v>
      </c>
      <c r="J16" s="175">
        <v>97.875</v>
      </c>
      <c r="K16" s="175">
        <v>97.78600000000002</v>
      </c>
      <c r="L16" s="175">
        <v>97.935</v>
      </c>
      <c r="M16" s="175">
        <v>99.18</v>
      </c>
      <c r="N16" s="175">
        <v>99.08200000000001</v>
      </c>
      <c r="O16" s="175">
        <v>96.54</v>
      </c>
      <c r="P16" s="175">
        <v>97.019</v>
      </c>
      <c r="Q16" s="175">
        <v>99.03</v>
      </c>
      <c r="R16" s="175">
        <v>99.079</v>
      </c>
      <c r="S16" s="175">
        <v>98.69</v>
      </c>
      <c r="T16" s="175">
        <v>97.701</v>
      </c>
      <c r="U16" s="175">
        <v>98.395</v>
      </c>
      <c r="V16" s="175">
        <v>98.77400000000002</v>
      </c>
      <c r="W16" s="175">
        <v>100.412</v>
      </c>
      <c r="X16" s="175">
        <v>98.805</v>
      </c>
      <c r="Y16" s="175">
        <v>98.537</v>
      </c>
      <c r="Z16" s="175">
        <v>98.788</v>
      </c>
      <c r="AA16" s="175">
        <v>98.089</v>
      </c>
      <c r="AB16" s="175">
        <v>97.565</v>
      </c>
      <c r="AC16" s="175">
        <v>98.14099999999998</v>
      </c>
      <c r="AD16" s="175">
        <v>98.395</v>
      </c>
      <c r="AE16" s="175">
        <v>98.18300000000002</v>
      </c>
      <c r="AF16" s="175">
        <v>98.08399999999999</v>
      </c>
      <c r="AG16" s="175">
        <v>96.28699999999999</v>
      </c>
      <c r="AH16" s="175">
        <v>99.413</v>
      </c>
      <c r="AI16" s="175">
        <v>96.873</v>
      </c>
      <c r="AJ16" s="175">
        <v>98.795</v>
      </c>
      <c r="AK16" s="175">
        <v>99.751</v>
      </c>
      <c r="AL16" s="175">
        <v>98.825</v>
      </c>
      <c r="AM16" s="175">
        <v>97.046</v>
      </c>
      <c r="AN16" s="175">
        <v>99.519</v>
      </c>
      <c r="AO16" s="175">
        <v>97.506</v>
      </c>
      <c r="AP16" s="175">
        <v>98.32799999999999</v>
      </c>
      <c r="AQ16" s="175">
        <v>99.22899999999998</v>
      </c>
      <c r="AR16" s="175">
        <v>97.392</v>
      </c>
      <c r="AS16" s="175">
        <v>97.656</v>
      </c>
      <c r="AT16" s="175">
        <v>97.96700000000001</v>
      </c>
      <c r="AU16" s="175">
        <v>97.957</v>
      </c>
      <c r="AV16" s="175">
        <v>96.514</v>
      </c>
      <c r="AW16" s="175">
        <v>99.639</v>
      </c>
      <c r="AX16" s="175">
        <v>98.40100000000001</v>
      </c>
      <c r="AY16" s="175">
        <v>97.10700000000003</v>
      </c>
      <c r="AZ16" s="175">
        <v>98.79</v>
      </c>
      <c r="BA16" s="175">
        <v>100.24300000000001</v>
      </c>
      <c r="BB16" s="175">
        <v>97.73299999999998</v>
      </c>
      <c r="BC16" s="175">
        <v>99.57399999999998</v>
      </c>
      <c r="BD16" s="175">
        <v>99.245</v>
      </c>
      <c r="BE16" s="175">
        <v>98.498</v>
      </c>
      <c r="BF16" s="175">
        <v>97.59600000000002</v>
      </c>
      <c r="BG16" s="175">
        <v>98.42199999999998</v>
      </c>
      <c r="BH16" s="175">
        <v>98.18299999999998</v>
      </c>
      <c r="BI16" s="175">
        <v>97.23899999999999</v>
      </c>
      <c r="BJ16" s="175">
        <v>97.09599999999998</v>
      </c>
      <c r="BK16" s="175">
        <v>98.56800000000001</v>
      </c>
      <c r="BL16" s="175">
        <v>98.17200000000001</v>
      </c>
      <c r="BM16" s="175">
        <v>98.63699999999999</v>
      </c>
      <c r="BN16" s="175">
        <v>98.02599999999997</v>
      </c>
      <c r="BO16" s="175">
        <v>97.904</v>
      </c>
      <c r="BP16" s="175">
        <v>96.678</v>
      </c>
      <c r="BQ16" s="175">
        <v>98.976</v>
      </c>
      <c r="BR16" s="175">
        <v>99.58800000000001</v>
      </c>
      <c r="BS16" s="175">
        <v>98.50699999999999</v>
      </c>
      <c r="BT16" s="175">
        <v>98.485</v>
      </c>
      <c r="BU16" s="175">
        <v>97.38599999999998</v>
      </c>
      <c r="BV16" s="175">
        <v>98.53099999999999</v>
      </c>
      <c r="BW16" s="175">
        <v>98.75400000000002</v>
      </c>
      <c r="BX16" s="175">
        <v>98.459</v>
      </c>
      <c r="BY16" s="175">
        <v>99.871</v>
      </c>
      <c r="BZ16" s="175">
        <v>99.742</v>
      </c>
      <c r="CA16" s="175">
        <v>98.702</v>
      </c>
      <c r="CB16" s="175">
        <v>98.72800000000001</v>
      </c>
      <c r="CC16" s="175">
        <v>95.805</v>
      </c>
      <c r="CD16" s="175">
        <v>96.527</v>
      </c>
      <c r="CE16" s="175">
        <v>96.91700000000003</v>
      </c>
      <c r="CF16" s="175">
        <v>97.93599999999999</v>
      </c>
      <c r="CG16" s="175">
        <v>97.97699999999999</v>
      </c>
      <c r="CH16" s="175">
        <v>97.778</v>
      </c>
      <c r="CI16" s="175">
        <v>97.685</v>
      </c>
      <c r="CJ16" s="175">
        <v>98.779</v>
      </c>
      <c r="CK16" s="175">
        <v>97.78</v>
      </c>
      <c r="CL16" s="175">
        <v>92.288</v>
      </c>
      <c r="CM16" s="175">
        <v>99.651</v>
      </c>
      <c r="CN16" s="175">
        <v>99.255</v>
      </c>
      <c r="CO16" s="175">
        <v>99.651</v>
      </c>
      <c r="CP16" s="175">
        <v>99.255</v>
      </c>
      <c r="CQ16" s="175">
        <v>99.07900000000001</v>
      </c>
      <c r="CR16" s="175">
        <v>99.27600000000001</v>
      </c>
      <c r="CS16" s="175">
        <v>99.369</v>
      </c>
      <c r="CT16" s="175">
        <v>99.341</v>
      </c>
      <c r="CU16" s="175">
        <v>99.837</v>
      </c>
      <c r="CV16" s="175">
        <v>98.545</v>
      </c>
      <c r="CW16" s="175">
        <v>98.80600000000001</v>
      </c>
      <c r="CX16" s="175">
        <v>99.17699999999999</v>
      </c>
      <c r="CY16" s="175">
        <v>99.935</v>
      </c>
      <c r="CZ16" s="175">
        <v>98.96099999999998</v>
      </c>
      <c r="DA16" s="175">
        <v>98.56300000000002</v>
      </c>
      <c r="DB16" s="175">
        <v>99.57599999999998</v>
      </c>
      <c r="DC16" s="175">
        <v>98.73076999999999</v>
      </c>
      <c r="DD16" s="175">
        <v>99.27029</v>
      </c>
      <c r="DE16" s="175">
        <v>99.11181</v>
      </c>
      <c r="DF16" s="175">
        <v>98.90173</v>
      </c>
      <c r="DG16" s="175">
        <v>99.93</v>
      </c>
      <c r="DH16" s="175">
        <v>99.73191000000001</v>
      </c>
      <c r="DI16" s="175">
        <v>99.47749</v>
      </c>
      <c r="DJ16" s="175">
        <v>99.56441000000001</v>
      </c>
      <c r="DK16" s="175">
        <v>99.44312000000002</v>
      </c>
      <c r="DL16" s="175">
        <v>99.73102000000002</v>
      </c>
    </row>
    <row r="17" spans="1:116" ht="12.75">
      <c r="A17" s="7"/>
      <c r="B17" s="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</row>
    <row r="18" spans="1:116" ht="12.75">
      <c r="A18" s="8" t="s">
        <v>92</v>
      </c>
      <c r="B18" s="8"/>
      <c r="C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</row>
    <row r="19" spans="1:116" ht="12.75">
      <c r="A19" s="9" t="s">
        <v>71</v>
      </c>
      <c r="B19" s="9"/>
      <c r="C19" s="37">
        <v>68</v>
      </c>
      <c r="D19" s="37">
        <v>104</v>
      </c>
      <c r="E19" s="37">
        <v>98</v>
      </c>
      <c r="F19" s="37">
        <v>90</v>
      </c>
      <c r="G19" s="37">
        <v>70</v>
      </c>
      <c r="H19" s="37">
        <v>75</v>
      </c>
      <c r="I19" s="37">
        <v>74</v>
      </c>
      <c r="J19" s="37">
        <v>77</v>
      </c>
      <c r="K19" s="37">
        <v>82</v>
      </c>
      <c r="L19" s="37">
        <v>79</v>
      </c>
      <c r="M19" s="37">
        <v>77</v>
      </c>
      <c r="N19" s="37">
        <v>84</v>
      </c>
      <c r="O19" s="37">
        <v>82</v>
      </c>
      <c r="P19" s="37">
        <v>92</v>
      </c>
      <c r="Q19" s="37">
        <v>72</v>
      </c>
      <c r="R19" s="37">
        <v>71</v>
      </c>
      <c r="S19" s="37">
        <v>74</v>
      </c>
      <c r="T19" s="37">
        <v>79</v>
      </c>
      <c r="U19" s="37">
        <v>65</v>
      </c>
      <c r="V19" s="37">
        <v>54</v>
      </c>
      <c r="W19" s="37">
        <v>64</v>
      </c>
      <c r="X19" s="37">
        <v>66</v>
      </c>
      <c r="Y19" s="37">
        <v>90</v>
      </c>
      <c r="Z19" s="37">
        <v>75</v>
      </c>
      <c r="AA19" s="37">
        <v>70</v>
      </c>
      <c r="AB19" s="37">
        <v>66</v>
      </c>
      <c r="AC19" s="37">
        <v>65</v>
      </c>
      <c r="AD19" s="37">
        <v>89</v>
      </c>
      <c r="AE19" s="37">
        <v>69</v>
      </c>
      <c r="AF19" s="37">
        <v>80</v>
      </c>
      <c r="AG19" s="37">
        <v>64</v>
      </c>
      <c r="AH19" s="37">
        <v>54</v>
      </c>
      <c r="AI19" s="37">
        <v>112</v>
      </c>
      <c r="AJ19" s="37">
        <v>100</v>
      </c>
      <c r="AK19" s="37">
        <v>83</v>
      </c>
      <c r="AL19" s="37">
        <v>67</v>
      </c>
      <c r="AM19" s="37">
        <v>101</v>
      </c>
      <c r="AN19" s="37">
        <v>60</v>
      </c>
      <c r="AO19" s="37">
        <v>64</v>
      </c>
      <c r="AP19" s="37">
        <v>63</v>
      </c>
      <c r="AQ19" s="37">
        <v>35</v>
      </c>
      <c r="AR19" s="37">
        <v>64</v>
      </c>
      <c r="AS19" s="37">
        <v>70</v>
      </c>
      <c r="AT19" s="37">
        <v>109</v>
      </c>
      <c r="AU19" s="37">
        <v>40</v>
      </c>
      <c r="AV19" s="37">
        <v>65</v>
      </c>
      <c r="AW19" s="37">
        <v>87</v>
      </c>
      <c r="AX19" s="37">
        <v>76</v>
      </c>
      <c r="AY19" s="37">
        <v>84</v>
      </c>
      <c r="AZ19" s="37">
        <v>78</v>
      </c>
      <c r="BA19" s="37">
        <v>73</v>
      </c>
      <c r="BB19" s="37">
        <v>77</v>
      </c>
      <c r="BC19" s="37">
        <v>82</v>
      </c>
      <c r="BD19" s="37">
        <v>36</v>
      </c>
      <c r="BE19" s="37">
        <v>93</v>
      </c>
      <c r="BF19" s="37">
        <v>95</v>
      </c>
      <c r="BG19" s="37">
        <v>66</v>
      </c>
      <c r="BH19" s="37">
        <v>62</v>
      </c>
      <c r="BI19" s="37">
        <v>87</v>
      </c>
      <c r="BJ19" s="37">
        <v>81</v>
      </c>
      <c r="BK19" s="37">
        <v>98</v>
      </c>
      <c r="BL19" s="37">
        <v>80</v>
      </c>
      <c r="BM19" s="37">
        <v>44</v>
      </c>
      <c r="BN19" s="37">
        <v>97</v>
      </c>
      <c r="BO19" s="37">
        <v>108</v>
      </c>
      <c r="BP19" s="37">
        <v>90</v>
      </c>
      <c r="BQ19" s="37">
        <v>73</v>
      </c>
      <c r="BR19" s="37">
        <v>99</v>
      </c>
      <c r="BS19" s="37">
        <v>100</v>
      </c>
      <c r="BT19" s="37">
        <v>63</v>
      </c>
      <c r="BU19" s="37">
        <v>66</v>
      </c>
      <c r="BV19" s="37">
        <v>62</v>
      </c>
      <c r="BW19" s="37">
        <v>63</v>
      </c>
      <c r="BX19" s="37">
        <v>65</v>
      </c>
      <c r="BY19" s="37">
        <v>63</v>
      </c>
      <c r="BZ19" s="37">
        <v>60</v>
      </c>
      <c r="CA19" s="37">
        <v>93</v>
      </c>
      <c r="CB19" s="37">
        <v>94</v>
      </c>
      <c r="CC19" s="37">
        <v>99</v>
      </c>
      <c r="CD19" s="37">
        <v>91</v>
      </c>
      <c r="CE19" s="37">
        <v>85</v>
      </c>
      <c r="CF19" s="37">
        <v>94</v>
      </c>
      <c r="CG19" s="37">
        <v>74</v>
      </c>
      <c r="CH19" s="37">
        <v>64</v>
      </c>
      <c r="CI19" s="37">
        <v>69</v>
      </c>
      <c r="CJ19" s="37">
        <v>62</v>
      </c>
      <c r="CK19" s="37">
        <v>83</v>
      </c>
      <c r="CL19" s="37">
        <v>56</v>
      </c>
      <c r="CM19" s="37">
        <v>51</v>
      </c>
      <c r="CN19" s="37">
        <v>78</v>
      </c>
      <c r="CO19" s="37">
        <v>75</v>
      </c>
      <c r="CP19" s="37">
        <v>85</v>
      </c>
      <c r="CQ19" s="37">
        <v>87</v>
      </c>
      <c r="CR19" s="37">
        <v>82</v>
      </c>
      <c r="CS19" s="37">
        <v>59</v>
      </c>
      <c r="CT19" s="37">
        <v>56</v>
      </c>
      <c r="CU19" s="37">
        <v>47</v>
      </c>
      <c r="CV19" s="37">
        <v>84</v>
      </c>
      <c r="CW19" s="37">
        <v>65</v>
      </c>
      <c r="CX19" s="37">
        <v>72</v>
      </c>
      <c r="CY19" s="37">
        <v>71</v>
      </c>
      <c r="CZ19" s="37">
        <v>88</v>
      </c>
      <c r="DA19" s="37">
        <v>89</v>
      </c>
      <c r="DB19" s="37">
        <v>64</v>
      </c>
      <c r="DC19" s="37">
        <v>89.33084</v>
      </c>
      <c r="DD19" s="37">
        <v>88.26155000000001</v>
      </c>
      <c r="DE19" s="37">
        <v>83.26304</v>
      </c>
      <c r="DF19" s="37">
        <v>107.35166000000001</v>
      </c>
      <c r="DG19" s="37">
        <v>61.21624</v>
      </c>
      <c r="DH19" s="37">
        <v>70.70938</v>
      </c>
      <c r="DI19" s="37">
        <v>64.55795</v>
      </c>
      <c r="DJ19" s="37">
        <v>86.23335</v>
      </c>
      <c r="DK19" s="37">
        <v>61.303419999999996</v>
      </c>
      <c r="DL19" s="37">
        <v>50.55405</v>
      </c>
    </row>
    <row r="20" spans="1:116" ht="12.75">
      <c r="A20" s="8" t="s">
        <v>72</v>
      </c>
      <c r="B20" s="8"/>
      <c r="C20" s="37">
        <v>64</v>
      </c>
      <c r="D20" s="37">
        <v>55</v>
      </c>
      <c r="E20" s="37">
        <v>50</v>
      </c>
      <c r="F20" s="37">
        <v>50</v>
      </c>
      <c r="G20" s="37">
        <v>59</v>
      </c>
      <c r="H20" s="37">
        <v>61</v>
      </c>
      <c r="I20" s="37">
        <v>63</v>
      </c>
      <c r="J20" s="37">
        <v>65</v>
      </c>
      <c r="K20" s="37">
        <v>66</v>
      </c>
      <c r="L20" s="37">
        <v>63</v>
      </c>
      <c r="M20" s="37">
        <v>65</v>
      </c>
      <c r="N20" s="37">
        <v>63</v>
      </c>
      <c r="O20" s="37">
        <v>66</v>
      </c>
      <c r="P20" s="37">
        <v>95</v>
      </c>
      <c r="Q20" s="37">
        <v>59</v>
      </c>
      <c r="R20" s="37">
        <v>63</v>
      </c>
      <c r="S20" s="37">
        <v>57</v>
      </c>
      <c r="T20" s="37">
        <v>86</v>
      </c>
      <c r="U20" s="37">
        <v>73</v>
      </c>
      <c r="V20" s="37">
        <v>81</v>
      </c>
      <c r="W20" s="37">
        <v>92</v>
      </c>
      <c r="X20" s="37">
        <v>88</v>
      </c>
      <c r="Y20" s="37">
        <v>93</v>
      </c>
      <c r="Z20" s="37">
        <v>56</v>
      </c>
      <c r="AA20" s="37">
        <v>68</v>
      </c>
      <c r="AB20" s="37">
        <v>61</v>
      </c>
      <c r="AC20" s="37">
        <v>58</v>
      </c>
      <c r="AD20" s="37">
        <v>93</v>
      </c>
      <c r="AE20" s="37">
        <v>58</v>
      </c>
      <c r="AF20" s="37">
        <v>96</v>
      </c>
      <c r="AG20" s="37">
        <v>88</v>
      </c>
      <c r="AH20" s="37">
        <v>41</v>
      </c>
      <c r="AI20" s="37">
        <v>97</v>
      </c>
      <c r="AJ20" s="37">
        <v>102</v>
      </c>
      <c r="AK20" s="37">
        <v>93</v>
      </c>
      <c r="AL20" s="37">
        <v>61</v>
      </c>
      <c r="AM20" s="37">
        <v>101</v>
      </c>
      <c r="AN20" s="37">
        <v>88</v>
      </c>
      <c r="AO20" s="37">
        <v>84</v>
      </c>
      <c r="AP20" s="37">
        <v>90</v>
      </c>
      <c r="AQ20" s="37">
        <v>30</v>
      </c>
      <c r="AR20" s="37">
        <v>86</v>
      </c>
      <c r="AS20" s="37">
        <v>66</v>
      </c>
      <c r="AT20" s="37">
        <v>98</v>
      </c>
      <c r="AU20" s="37">
        <v>26</v>
      </c>
      <c r="AV20" s="37">
        <v>89</v>
      </c>
      <c r="AW20" s="37">
        <v>95</v>
      </c>
      <c r="AX20" s="37">
        <v>55</v>
      </c>
      <c r="AY20" s="37">
        <v>40</v>
      </c>
      <c r="AZ20" s="37">
        <v>54</v>
      </c>
      <c r="BA20" s="37">
        <v>53</v>
      </c>
      <c r="BB20" s="37">
        <v>64</v>
      </c>
      <c r="BC20" s="37">
        <v>57</v>
      </c>
      <c r="BD20" s="37">
        <v>28</v>
      </c>
      <c r="BE20" s="37">
        <v>93</v>
      </c>
      <c r="BF20" s="37">
        <v>82</v>
      </c>
      <c r="BG20" s="37">
        <v>90</v>
      </c>
      <c r="BH20" s="37">
        <v>88</v>
      </c>
      <c r="BI20" s="37">
        <v>43</v>
      </c>
      <c r="BJ20" s="37">
        <v>69</v>
      </c>
      <c r="BK20" s="37">
        <v>54</v>
      </c>
      <c r="BL20" s="37">
        <v>46</v>
      </c>
      <c r="BM20" s="37">
        <v>23</v>
      </c>
      <c r="BN20" s="37">
        <v>52</v>
      </c>
      <c r="BO20" s="37">
        <v>130</v>
      </c>
      <c r="BP20" s="37">
        <v>49</v>
      </c>
      <c r="BQ20" s="37">
        <v>61</v>
      </c>
      <c r="BR20" s="37">
        <v>71</v>
      </c>
      <c r="BS20" s="37">
        <v>71</v>
      </c>
      <c r="BT20" s="37">
        <v>84</v>
      </c>
      <c r="BU20" s="37">
        <v>89</v>
      </c>
      <c r="BV20" s="37">
        <v>85</v>
      </c>
      <c r="BW20" s="37">
        <v>85</v>
      </c>
      <c r="BX20" s="37">
        <v>85</v>
      </c>
      <c r="BY20" s="37">
        <v>88</v>
      </c>
      <c r="BZ20" s="37">
        <v>75</v>
      </c>
      <c r="CA20" s="37">
        <v>78</v>
      </c>
      <c r="CB20" s="37">
        <v>80</v>
      </c>
      <c r="CC20" s="37">
        <v>84</v>
      </c>
      <c r="CD20" s="37">
        <v>81</v>
      </c>
      <c r="CE20" s="37">
        <v>80</v>
      </c>
      <c r="CF20" s="37">
        <v>95</v>
      </c>
      <c r="CG20" s="37">
        <v>60</v>
      </c>
      <c r="CH20" s="37">
        <v>68</v>
      </c>
      <c r="CI20" s="37">
        <v>66</v>
      </c>
      <c r="CJ20" s="37">
        <v>88</v>
      </c>
      <c r="CK20" s="37">
        <v>71</v>
      </c>
      <c r="CL20" s="37">
        <v>66</v>
      </c>
      <c r="CM20" s="37">
        <v>41</v>
      </c>
      <c r="CN20" s="37">
        <v>43</v>
      </c>
      <c r="CO20" s="37">
        <v>45</v>
      </c>
      <c r="CP20" s="37">
        <v>58</v>
      </c>
      <c r="CQ20" s="37">
        <v>54</v>
      </c>
      <c r="CR20" s="37">
        <v>56</v>
      </c>
      <c r="CS20" s="37">
        <v>41</v>
      </c>
      <c r="CT20" s="37">
        <v>44</v>
      </c>
      <c r="CU20" s="37">
        <v>43</v>
      </c>
      <c r="CV20" s="37">
        <v>46</v>
      </c>
      <c r="CW20" s="37">
        <v>60</v>
      </c>
      <c r="CX20" s="37">
        <v>62</v>
      </c>
      <c r="CY20" s="37">
        <v>58</v>
      </c>
      <c r="CZ20" s="37">
        <v>92</v>
      </c>
      <c r="DA20" s="37">
        <v>62</v>
      </c>
      <c r="DB20" s="37">
        <v>82</v>
      </c>
      <c r="DC20" s="37">
        <v>95.56481000000001</v>
      </c>
      <c r="DD20" s="37">
        <v>94.25983</v>
      </c>
      <c r="DE20" s="37">
        <v>72.04119000000001</v>
      </c>
      <c r="DF20" s="37">
        <v>133.83115</v>
      </c>
      <c r="DG20" s="37">
        <v>75.41641000000001</v>
      </c>
      <c r="DH20" s="37">
        <v>78.33547999999999</v>
      </c>
      <c r="DI20" s="37">
        <v>88.39644</v>
      </c>
      <c r="DJ20" s="37">
        <v>72.22221</v>
      </c>
      <c r="DK20" s="37">
        <v>88.95836</v>
      </c>
      <c r="DL20" s="37">
        <v>45.176770000000005</v>
      </c>
    </row>
    <row r="21" spans="1:116" ht="12.75">
      <c r="A21" s="8" t="s">
        <v>73</v>
      </c>
      <c r="B21" s="8"/>
      <c r="C21" s="37">
        <v>25</v>
      </c>
      <c r="D21" s="37">
        <v>20</v>
      </c>
      <c r="E21" s="37">
        <v>22</v>
      </c>
      <c r="F21" s="37">
        <v>18</v>
      </c>
      <c r="G21" s="37">
        <v>19</v>
      </c>
      <c r="H21" s="37">
        <v>12</v>
      </c>
      <c r="I21" s="37">
        <v>22</v>
      </c>
      <c r="J21" s="37">
        <v>18</v>
      </c>
      <c r="K21" s="37">
        <v>19</v>
      </c>
      <c r="L21" s="37">
        <v>22</v>
      </c>
      <c r="M21" s="37">
        <v>25</v>
      </c>
      <c r="N21" s="37">
        <v>16</v>
      </c>
      <c r="O21" s="37">
        <v>23</v>
      </c>
      <c r="P21" s="37">
        <v>23</v>
      </c>
      <c r="Q21" s="37">
        <v>21</v>
      </c>
      <c r="R21" s="37">
        <v>22</v>
      </c>
      <c r="S21" s="37">
        <v>22</v>
      </c>
      <c r="T21" s="37">
        <v>25</v>
      </c>
      <c r="U21" s="37">
        <v>23</v>
      </c>
      <c r="V21" s="37">
        <v>26</v>
      </c>
      <c r="W21" s="37">
        <v>24</v>
      </c>
      <c r="X21" s="37">
        <v>26</v>
      </c>
      <c r="Y21" s="37">
        <v>17</v>
      </c>
      <c r="Z21" s="37">
        <v>28</v>
      </c>
      <c r="AA21" s="37">
        <v>22</v>
      </c>
      <c r="AB21" s="37">
        <v>29</v>
      </c>
      <c r="AC21" s="37">
        <v>19</v>
      </c>
      <c r="AD21" s="37">
        <v>24</v>
      </c>
      <c r="AE21" s="37">
        <v>23</v>
      </c>
      <c r="AF21" s="37">
        <v>27</v>
      </c>
      <c r="AG21" s="37">
        <v>22</v>
      </c>
      <c r="AH21" s="37">
        <v>25</v>
      </c>
      <c r="AI21" s="37">
        <v>29</v>
      </c>
      <c r="AJ21" s="37">
        <v>32</v>
      </c>
      <c r="AK21" s="37">
        <v>23</v>
      </c>
      <c r="AL21" s="37">
        <v>25</v>
      </c>
      <c r="AM21" s="37">
        <v>31</v>
      </c>
      <c r="AN21" s="37">
        <v>28</v>
      </c>
      <c r="AO21" s="37">
        <v>26</v>
      </c>
      <c r="AP21" s="37">
        <v>31</v>
      </c>
      <c r="AQ21" s="37">
        <v>23</v>
      </c>
      <c r="AR21" s="37">
        <v>21</v>
      </c>
      <c r="AS21" s="37">
        <v>28</v>
      </c>
      <c r="AT21" s="37">
        <v>19</v>
      </c>
      <c r="AU21" s="37">
        <v>26</v>
      </c>
      <c r="AV21" s="37">
        <v>27</v>
      </c>
      <c r="AW21" s="37">
        <v>25</v>
      </c>
      <c r="AX21" s="37">
        <v>26</v>
      </c>
      <c r="AY21" s="37">
        <v>25</v>
      </c>
      <c r="AZ21" s="37">
        <v>30</v>
      </c>
      <c r="BA21" s="37">
        <v>28</v>
      </c>
      <c r="BB21" s="37">
        <v>19</v>
      </c>
      <c r="BC21" s="37">
        <v>23</v>
      </c>
      <c r="BD21" s="37">
        <v>25</v>
      </c>
      <c r="BE21" s="37">
        <v>25</v>
      </c>
      <c r="BF21" s="37">
        <v>21</v>
      </c>
      <c r="BG21" s="37">
        <v>28</v>
      </c>
      <c r="BH21" s="37">
        <v>21</v>
      </c>
      <c r="BI21" s="37">
        <v>21</v>
      </c>
      <c r="BJ21" s="37">
        <v>27</v>
      </c>
      <c r="BK21" s="37">
        <v>23</v>
      </c>
      <c r="BL21" s="37">
        <v>27</v>
      </c>
      <c r="BM21" s="37">
        <v>22</v>
      </c>
      <c r="BN21" s="37">
        <v>22</v>
      </c>
      <c r="BO21" s="37">
        <v>20</v>
      </c>
      <c r="BP21" s="37">
        <v>23</v>
      </c>
      <c r="BQ21" s="37">
        <v>18</v>
      </c>
      <c r="BR21" s="37">
        <v>19</v>
      </c>
      <c r="BS21" s="37">
        <v>21</v>
      </c>
      <c r="BT21" s="37">
        <v>25</v>
      </c>
      <c r="BU21" s="37">
        <v>27</v>
      </c>
      <c r="BV21" s="37">
        <v>24</v>
      </c>
      <c r="BW21" s="37">
        <v>27</v>
      </c>
      <c r="BX21" s="37">
        <v>18</v>
      </c>
      <c r="BY21" s="37">
        <v>26</v>
      </c>
      <c r="BZ21" s="37">
        <v>22</v>
      </c>
      <c r="CA21" s="37">
        <v>22</v>
      </c>
      <c r="CB21" s="37">
        <v>21</v>
      </c>
      <c r="CC21" s="37">
        <v>26</v>
      </c>
      <c r="CD21" s="37">
        <v>23</v>
      </c>
      <c r="CE21" s="37">
        <v>20</v>
      </c>
      <c r="CF21" s="37">
        <v>17</v>
      </c>
      <c r="CG21" s="37">
        <v>23</v>
      </c>
      <c r="CH21" s="37">
        <v>22</v>
      </c>
      <c r="CI21" s="37">
        <v>23</v>
      </c>
      <c r="CJ21" s="37">
        <v>21</v>
      </c>
      <c r="CK21" s="37">
        <v>21</v>
      </c>
      <c r="CL21" s="37">
        <v>22</v>
      </c>
      <c r="CM21" s="37">
        <v>28</v>
      </c>
      <c r="CN21" s="37">
        <v>25</v>
      </c>
      <c r="CO21" s="37">
        <v>21</v>
      </c>
      <c r="CP21" s="37">
        <v>26</v>
      </c>
      <c r="CQ21" s="37">
        <v>21</v>
      </c>
      <c r="CR21" s="37">
        <v>24</v>
      </c>
      <c r="CS21" s="37">
        <v>24</v>
      </c>
      <c r="CT21" s="37">
        <v>26</v>
      </c>
      <c r="CU21" s="37">
        <v>23</v>
      </c>
      <c r="CV21" s="37">
        <v>22</v>
      </c>
      <c r="CW21" s="37">
        <v>22</v>
      </c>
      <c r="CX21" s="37">
        <v>23</v>
      </c>
      <c r="CY21" s="37">
        <v>25</v>
      </c>
      <c r="CZ21" s="37">
        <v>22</v>
      </c>
      <c r="DA21" s="37">
        <v>22</v>
      </c>
      <c r="DB21" s="37">
        <v>24</v>
      </c>
      <c r="DC21" s="37">
        <v>23.763319999999997</v>
      </c>
      <c r="DD21" s="37">
        <v>24.542529999999996</v>
      </c>
      <c r="DE21" s="37">
        <v>21.398619999999998</v>
      </c>
      <c r="DF21" s="37">
        <v>22.111120000000003</v>
      </c>
      <c r="DG21" s="37">
        <v>24.01591</v>
      </c>
      <c r="DH21" s="37">
        <v>23.62291</v>
      </c>
      <c r="DI21" s="37">
        <v>23.863139999999998</v>
      </c>
      <c r="DJ21" s="37">
        <v>21.348850000000002</v>
      </c>
      <c r="DK21" s="37">
        <v>25.03215</v>
      </c>
      <c r="DL21" s="37">
        <v>24.36565</v>
      </c>
    </row>
    <row r="22" spans="1:116" ht="12.75">
      <c r="A22" s="8" t="s">
        <v>74</v>
      </c>
      <c r="B22" s="8"/>
      <c r="C22" s="37">
        <v>181</v>
      </c>
      <c r="D22" s="37">
        <v>172</v>
      </c>
      <c r="E22" s="37">
        <v>198</v>
      </c>
      <c r="F22" s="37">
        <v>181</v>
      </c>
      <c r="G22" s="37">
        <v>160</v>
      </c>
      <c r="H22" s="37">
        <v>178</v>
      </c>
      <c r="I22" s="37">
        <v>164</v>
      </c>
      <c r="J22" s="37">
        <v>158</v>
      </c>
      <c r="K22" s="37">
        <v>172</v>
      </c>
      <c r="L22" s="37">
        <v>153</v>
      </c>
      <c r="M22" s="37">
        <v>168</v>
      </c>
      <c r="N22" s="37">
        <v>164</v>
      </c>
      <c r="O22" s="37">
        <v>167</v>
      </c>
      <c r="P22" s="37">
        <v>170</v>
      </c>
      <c r="Q22" s="37">
        <v>162</v>
      </c>
      <c r="R22" s="37">
        <v>174</v>
      </c>
      <c r="S22" s="37">
        <v>181</v>
      </c>
      <c r="T22" s="37">
        <v>192</v>
      </c>
      <c r="U22" s="37">
        <v>177</v>
      </c>
      <c r="V22" s="37">
        <v>178</v>
      </c>
      <c r="W22" s="37">
        <v>182</v>
      </c>
      <c r="X22" s="37">
        <v>187</v>
      </c>
      <c r="Y22" s="37">
        <v>184</v>
      </c>
      <c r="Z22" s="37">
        <v>186</v>
      </c>
      <c r="AA22" s="37">
        <v>194</v>
      </c>
      <c r="AB22" s="37">
        <v>167</v>
      </c>
      <c r="AC22" s="37">
        <v>171</v>
      </c>
      <c r="AD22" s="37">
        <v>182</v>
      </c>
      <c r="AE22" s="37">
        <v>182</v>
      </c>
      <c r="AF22" s="37">
        <v>175</v>
      </c>
      <c r="AG22" s="37">
        <v>193</v>
      </c>
      <c r="AH22" s="37">
        <v>197</v>
      </c>
      <c r="AI22" s="37">
        <v>172</v>
      </c>
      <c r="AJ22" s="37">
        <v>182</v>
      </c>
      <c r="AK22" s="37">
        <v>188</v>
      </c>
      <c r="AL22" s="37">
        <v>175</v>
      </c>
      <c r="AM22" s="37">
        <v>186</v>
      </c>
      <c r="AN22" s="37">
        <v>180</v>
      </c>
      <c r="AO22" s="37">
        <v>193</v>
      </c>
      <c r="AP22" s="37">
        <v>191</v>
      </c>
      <c r="AQ22" s="37">
        <v>199</v>
      </c>
      <c r="AR22" s="37">
        <v>186</v>
      </c>
      <c r="AS22" s="37">
        <v>201</v>
      </c>
      <c r="AT22" s="37">
        <v>178</v>
      </c>
      <c r="AU22" s="37">
        <v>195</v>
      </c>
      <c r="AV22" s="37">
        <v>187</v>
      </c>
      <c r="AW22" s="37">
        <v>189</v>
      </c>
      <c r="AX22" s="37">
        <v>195</v>
      </c>
      <c r="AY22" s="37">
        <v>191</v>
      </c>
      <c r="AZ22" s="37">
        <v>189</v>
      </c>
      <c r="BA22" s="37">
        <v>196</v>
      </c>
      <c r="BB22" s="37">
        <v>187</v>
      </c>
      <c r="BC22" s="37">
        <v>181</v>
      </c>
      <c r="BD22" s="37">
        <v>189</v>
      </c>
      <c r="BE22" s="37">
        <v>180</v>
      </c>
      <c r="BF22" s="37">
        <v>163</v>
      </c>
      <c r="BG22" s="37">
        <v>187</v>
      </c>
      <c r="BH22" s="37">
        <v>183</v>
      </c>
      <c r="BI22" s="37">
        <v>180</v>
      </c>
      <c r="BJ22" s="37">
        <v>174</v>
      </c>
      <c r="BK22" s="37">
        <v>179</v>
      </c>
      <c r="BL22" s="37">
        <v>183</v>
      </c>
      <c r="BM22" s="37">
        <v>184</v>
      </c>
      <c r="BN22" s="37">
        <v>180</v>
      </c>
      <c r="BO22" s="37">
        <v>154</v>
      </c>
      <c r="BP22" s="37">
        <v>196</v>
      </c>
      <c r="BQ22" s="37">
        <v>191</v>
      </c>
      <c r="BR22" s="37">
        <v>171</v>
      </c>
      <c r="BS22" s="37">
        <v>165</v>
      </c>
      <c r="BT22" s="37">
        <v>183</v>
      </c>
      <c r="BU22" s="37">
        <v>180</v>
      </c>
      <c r="BV22" s="37">
        <v>179</v>
      </c>
      <c r="BW22" s="37">
        <v>183</v>
      </c>
      <c r="BX22" s="37">
        <v>193</v>
      </c>
      <c r="BY22" s="37">
        <v>188</v>
      </c>
      <c r="BZ22" s="37">
        <v>173</v>
      </c>
      <c r="CA22" s="37">
        <v>166</v>
      </c>
      <c r="CB22" s="37">
        <v>162</v>
      </c>
      <c r="CC22" s="37">
        <v>161</v>
      </c>
      <c r="CD22" s="37">
        <v>160</v>
      </c>
      <c r="CE22" s="37">
        <v>164</v>
      </c>
      <c r="CF22" s="37">
        <v>166</v>
      </c>
      <c r="CG22" s="37">
        <v>201</v>
      </c>
      <c r="CH22" s="37">
        <v>200</v>
      </c>
      <c r="CI22" s="37">
        <v>198</v>
      </c>
      <c r="CJ22" s="37">
        <v>182</v>
      </c>
      <c r="CK22" s="37">
        <v>167</v>
      </c>
      <c r="CL22" s="37">
        <v>186</v>
      </c>
      <c r="CM22" s="37">
        <v>190</v>
      </c>
      <c r="CN22" s="37">
        <v>186</v>
      </c>
      <c r="CO22" s="37">
        <v>182</v>
      </c>
      <c r="CP22" s="37">
        <v>189</v>
      </c>
      <c r="CQ22" s="37">
        <v>178</v>
      </c>
      <c r="CR22" s="37">
        <v>198</v>
      </c>
      <c r="CS22" s="37">
        <v>196</v>
      </c>
      <c r="CT22" s="37">
        <v>181</v>
      </c>
      <c r="CU22" s="37">
        <v>196</v>
      </c>
      <c r="CV22" s="37">
        <v>189</v>
      </c>
      <c r="CW22" s="37">
        <v>170</v>
      </c>
      <c r="CX22" s="37">
        <v>185</v>
      </c>
      <c r="CY22" s="37">
        <v>184</v>
      </c>
      <c r="CZ22" s="37">
        <v>187</v>
      </c>
      <c r="DA22" s="37">
        <v>165</v>
      </c>
      <c r="DB22" s="37">
        <v>181</v>
      </c>
      <c r="DC22" s="37">
        <v>188.15005</v>
      </c>
      <c r="DD22" s="37">
        <v>188.97911</v>
      </c>
      <c r="DE22" s="37">
        <v>168.68642000000003</v>
      </c>
      <c r="DF22" s="37">
        <v>163.91743000000002</v>
      </c>
      <c r="DG22" s="37">
        <v>183.85835000000003</v>
      </c>
      <c r="DH22" s="37">
        <v>181.11075999999997</v>
      </c>
      <c r="DI22" s="37">
        <v>189.59328</v>
      </c>
      <c r="DJ22" s="37">
        <v>174.06175</v>
      </c>
      <c r="DK22" s="37">
        <v>192.46812000000003</v>
      </c>
      <c r="DL22" s="37">
        <v>199.79829</v>
      </c>
    </row>
    <row r="23" spans="1:116" ht="12.75">
      <c r="A23" s="8" t="s">
        <v>75</v>
      </c>
      <c r="B23" s="8"/>
      <c r="C23" s="37">
        <v>265</v>
      </c>
      <c r="D23" s="37">
        <v>234</v>
      </c>
      <c r="E23" s="37">
        <v>244</v>
      </c>
      <c r="F23" s="37">
        <v>263</v>
      </c>
      <c r="G23" s="37">
        <v>257</v>
      </c>
      <c r="H23" s="37">
        <v>257</v>
      </c>
      <c r="I23" s="37">
        <v>248</v>
      </c>
      <c r="J23" s="37">
        <v>263</v>
      </c>
      <c r="K23" s="37">
        <v>256</v>
      </c>
      <c r="L23" s="37">
        <v>264</v>
      </c>
      <c r="M23" s="37">
        <v>251</v>
      </c>
      <c r="N23" s="37">
        <v>262</v>
      </c>
      <c r="O23" s="37">
        <v>265</v>
      </c>
      <c r="P23" s="37">
        <v>257</v>
      </c>
      <c r="Q23" s="37">
        <v>267</v>
      </c>
      <c r="R23" s="37">
        <v>256</v>
      </c>
      <c r="S23" s="37">
        <v>253</v>
      </c>
      <c r="T23" s="37">
        <v>270</v>
      </c>
      <c r="U23" s="37">
        <v>277</v>
      </c>
      <c r="V23" s="37">
        <v>309</v>
      </c>
      <c r="W23" s="37">
        <v>288</v>
      </c>
      <c r="X23" s="37">
        <v>283</v>
      </c>
      <c r="Y23" s="37">
        <v>255</v>
      </c>
      <c r="Z23" s="37">
        <v>246</v>
      </c>
      <c r="AA23" s="37">
        <v>253</v>
      </c>
      <c r="AB23" s="37">
        <v>274</v>
      </c>
      <c r="AC23" s="37">
        <v>272</v>
      </c>
      <c r="AD23" s="37">
        <v>250</v>
      </c>
      <c r="AE23" s="37">
        <v>257</v>
      </c>
      <c r="AF23" s="37">
        <v>257</v>
      </c>
      <c r="AG23" s="37">
        <v>284</v>
      </c>
      <c r="AH23" s="37">
        <v>245</v>
      </c>
      <c r="AI23" s="37">
        <v>243</v>
      </c>
      <c r="AJ23" s="37">
        <v>269</v>
      </c>
      <c r="AK23" s="37">
        <v>269</v>
      </c>
      <c r="AL23" s="37">
        <v>254</v>
      </c>
      <c r="AM23" s="37">
        <v>258</v>
      </c>
      <c r="AN23" s="37">
        <v>297</v>
      </c>
      <c r="AO23" s="37">
        <v>290</v>
      </c>
      <c r="AP23" s="37">
        <v>273</v>
      </c>
      <c r="AQ23" s="37">
        <v>263</v>
      </c>
      <c r="AR23" s="37">
        <v>287</v>
      </c>
      <c r="AS23" s="37">
        <v>275</v>
      </c>
      <c r="AT23" s="37">
        <v>257</v>
      </c>
      <c r="AU23" s="37">
        <v>251</v>
      </c>
      <c r="AV23" s="37">
        <v>272</v>
      </c>
      <c r="AW23" s="37">
        <v>260</v>
      </c>
      <c r="AX23" s="37">
        <v>247</v>
      </c>
      <c r="AY23" s="37">
        <v>265</v>
      </c>
      <c r="AZ23" s="37">
        <v>251</v>
      </c>
      <c r="BA23" s="37">
        <v>246</v>
      </c>
      <c r="BB23" s="37">
        <v>246</v>
      </c>
      <c r="BC23" s="37">
        <v>245</v>
      </c>
      <c r="BD23" s="37">
        <v>250</v>
      </c>
      <c r="BE23" s="37">
        <v>249</v>
      </c>
      <c r="BF23" s="37">
        <v>285</v>
      </c>
      <c r="BG23" s="37">
        <v>285</v>
      </c>
      <c r="BH23" s="37">
        <v>276</v>
      </c>
      <c r="BI23" s="37">
        <v>255</v>
      </c>
      <c r="BJ23" s="37">
        <v>306</v>
      </c>
      <c r="BK23" s="37">
        <v>274</v>
      </c>
      <c r="BL23" s="37">
        <v>292</v>
      </c>
      <c r="BM23" s="37">
        <v>254</v>
      </c>
      <c r="BN23" s="37">
        <v>253</v>
      </c>
      <c r="BO23" s="37">
        <v>294</v>
      </c>
      <c r="BP23" s="37">
        <v>266</v>
      </c>
      <c r="BQ23" s="37">
        <v>257</v>
      </c>
      <c r="BR23" s="37">
        <v>275</v>
      </c>
      <c r="BS23" s="37">
        <v>264</v>
      </c>
      <c r="BT23" s="37">
        <v>288</v>
      </c>
      <c r="BU23" s="37">
        <v>279</v>
      </c>
      <c r="BV23" s="37">
        <v>300</v>
      </c>
      <c r="BW23" s="37">
        <v>297</v>
      </c>
      <c r="BX23" s="37">
        <v>297</v>
      </c>
      <c r="BY23" s="37">
        <v>288</v>
      </c>
      <c r="BZ23" s="37">
        <v>298</v>
      </c>
      <c r="CA23" s="37">
        <v>270</v>
      </c>
      <c r="CB23" s="37">
        <v>290</v>
      </c>
      <c r="CC23" s="37">
        <v>268</v>
      </c>
      <c r="CD23" s="37">
        <v>275</v>
      </c>
      <c r="CE23" s="37">
        <v>298</v>
      </c>
      <c r="CF23" s="37">
        <v>280</v>
      </c>
      <c r="CG23" s="37">
        <v>247</v>
      </c>
      <c r="CH23" s="37">
        <v>269</v>
      </c>
      <c r="CI23" s="37">
        <v>272</v>
      </c>
      <c r="CJ23" s="37">
        <v>298</v>
      </c>
      <c r="CK23" s="37">
        <v>299</v>
      </c>
      <c r="CL23" s="37">
        <v>276</v>
      </c>
      <c r="CM23" s="37">
        <v>272</v>
      </c>
      <c r="CN23" s="37">
        <v>244</v>
      </c>
      <c r="CO23" s="37">
        <v>255</v>
      </c>
      <c r="CP23" s="37">
        <v>254</v>
      </c>
      <c r="CQ23" s="37">
        <v>235</v>
      </c>
      <c r="CR23" s="37">
        <v>242</v>
      </c>
      <c r="CS23" s="37">
        <v>235</v>
      </c>
      <c r="CT23" s="37">
        <v>251</v>
      </c>
      <c r="CU23" s="37">
        <v>268</v>
      </c>
      <c r="CV23" s="37">
        <v>254</v>
      </c>
      <c r="CW23" s="37">
        <v>276</v>
      </c>
      <c r="CX23" s="37">
        <v>258</v>
      </c>
      <c r="CY23" s="37">
        <v>263</v>
      </c>
      <c r="CZ23" s="37">
        <v>262</v>
      </c>
      <c r="DA23" s="37">
        <v>257</v>
      </c>
      <c r="DB23" s="37">
        <v>310</v>
      </c>
      <c r="DC23" s="37">
        <v>253.37386999999998</v>
      </c>
      <c r="DD23" s="37">
        <v>264.77190999999993</v>
      </c>
      <c r="DE23" s="37">
        <v>300.72680999999994</v>
      </c>
      <c r="DF23" s="37">
        <v>284.71300999999994</v>
      </c>
      <c r="DG23" s="37">
        <v>298.14694000000003</v>
      </c>
      <c r="DH23" s="37">
        <v>281.31592</v>
      </c>
      <c r="DI23" s="37">
        <v>311.5676</v>
      </c>
      <c r="DJ23" s="37">
        <v>302.27625</v>
      </c>
      <c r="DK23" s="37">
        <v>302.88687</v>
      </c>
      <c r="DL23" s="37">
        <v>263.39462000000003</v>
      </c>
    </row>
    <row r="24" spans="1:116" ht="12.75">
      <c r="A24" s="8" t="s">
        <v>76</v>
      </c>
      <c r="B24" s="8"/>
      <c r="C24" s="37">
        <v>6</v>
      </c>
      <c r="D24" s="37">
        <v>6</v>
      </c>
      <c r="E24" s="37">
        <v>6</v>
      </c>
      <c r="F24" s="37">
        <v>7</v>
      </c>
      <c r="G24" s="37">
        <v>7</v>
      </c>
      <c r="H24" s="37">
        <v>7</v>
      </c>
      <c r="I24" s="37">
        <v>9</v>
      </c>
      <c r="J24" s="37">
        <v>8</v>
      </c>
      <c r="K24" s="37">
        <v>7</v>
      </c>
      <c r="L24" s="37">
        <v>8</v>
      </c>
      <c r="M24" s="37">
        <v>8</v>
      </c>
      <c r="N24" s="37">
        <v>8</v>
      </c>
      <c r="O24" s="37">
        <v>10</v>
      </c>
      <c r="P24" s="37">
        <v>7</v>
      </c>
      <c r="Q24" s="37">
        <v>7</v>
      </c>
      <c r="R24" s="37">
        <v>7</v>
      </c>
      <c r="S24" s="37">
        <v>7</v>
      </c>
      <c r="T24" s="37">
        <v>7</v>
      </c>
      <c r="U24" s="37">
        <v>9</v>
      </c>
      <c r="V24" s="37">
        <v>9</v>
      </c>
      <c r="W24" s="37">
        <v>10</v>
      </c>
      <c r="X24" s="37">
        <v>9</v>
      </c>
      <c r="Y24" s="37">
        <v>6</v>
      </c>
      <c r="Z24" s="37">
        <v>8</v>
      </c>
      <c r="AA24" s="37">
        <v>7</v>
      </c>
      <c r="AB24" s="37">
        <v>9</v>
      </c>
      <c r="AC24" s="37">
        <v>7</v>
      </c>
      <c r="AD24" s="37">
        <v>7</v>
      </c>
      <c r="AE24" s="37">
        <v>9</v>
      </c>
      <c r="AF24" s="37">
        <v>9</v>
      </c>
      <c r="AG24" s="37">
        <v>10</v>
      </c>
      <c r="AH24" s="37">
        <v>8</v>
      </c>
      <c r="AI24" s="37">
        <v>9</v>
      </c>
      <c r="AJ24" s="37">
        <v>7</v>
      </c>
      <c r="AK24" s="37">
        <v>7</v>
      </c>
      <c r="AL24" s="37">
        <v>8</v>
      </c>
      <c r="AM24" s="37">
        <v>7</v>
      </c>
      <c r="AN24" s="37">
        <v>8</v>
      </c>
      <c r="AO24" s="37">
        <v>9</v>
      </c>
      <c r="AP24" s="37">
        <v>8</v>
      </c>
      <c r="AQ24" s="37">
        <v>9</v>
      </c>
      <c r="AR24" s="37">
        <v>9</v>
      </c>
      <c r="AS24" s="37">
        <v>9</v>
      </c>
      <c r="AT24" s="37">
        <v>8</v>
      </c>
      <c r="AU24" s="37">
        <v>6</v>
      </c>
      <c r="AV24" s="37">
        <v>8</v>
      </c>
      <c r="AW24" s="37">
        <v>8</v>
      </c>
      <c r="AX24" s="37">
        <v>8</v>
      </c>
      <c r="AY24" s="37">
        <v>7</v>
      </c>
      <c r="AZ24" s="37">
        <v>7</v>
      </c>
      <c r="BA24" s="37">
        <v>8</v>
      </c>
      <c r="BB24" s="37">
        <v>7</v>
      </c>
      <c r="BC24" s="37">
        <v>8</v>
      </c>
      <c r="BD24" s="37">
        <v>9</v>
      </c>
      <c r="BE24" s="37">
        <v>7</v>
      </c>
      <c r="BF24" s="37">
        <v>10</v>
      </c>
      <c r="BG24" s="37">
        <v>9</v>
      </c>
      <c r="BH24" s="37">
        <v>9</v>
      </c>
      <c r="BI24" s="37">
        <v>8</v>
      </c>
      <c r="BJ24" s="37">
        <v>10</v>
      </c>
      <c r="BK24" s="37">
        <v>8</v>
      </c>
      <c r="BL24" s="37">
        <v>10</v>
      </c>
      <c r="BM24" s="37">
        <v>6</v>
      </c>
      <c r="BN24" s="37">
        <v>7</v>
      </c>
      <c r="BO24" s="37">
        <v>8</v>
      </c>
      <c r="BP24" s="37">
        <v>10</v>
      </c>
      <c r="BQ24" s="37">
        <v>7</v>
      </c>
      <c r="BR24" s="37">
        <v>7</v>
      </c>
      <c r="BS24" s="37">
        <v>9</v>
      </c>
      <c r="BT24" s="37">
        <v>10</v>
      </c>
      <c r="BU24" s="37">
        <v>10</v>
      </c>
      <c r="BV24" s="37">
        <v>11</v>
      </c>
      <c r="BW24" s="37">
        <v>9</v>
      </c>
      <c r="BX24" s="37">
        <v>9</v>
      </c>
      <c r="BY24" s="37">
        <v>9</v>
      </c>
      <c r="BZ24" s="37">
        <v>10</v>
      </c>
      <c r="CA24" s="37">
        <v>9</v>
      </c>
      <c r="CB24" s="37">
        <v>10</v>
      </c>
      <c r="CC24" s="37">
        <v>9</v>
      </c>
      <c r="CD24" s="37">
        <v>11</v>
      </c>
      <c r="CE24" s="37">
        <v>9</v>
      </c>
      <c r="CF24" s="37">
        <v>9</v>
      </c>
      <c r="CG24" s="37">
        <v>8</v>
      </c>
      <c r="CH24" s="37">
        <v>8</v>
      </c>
      <c r="CI24" s="37">
        <v>9</v>
      </c>
      <c r="CJ24" s="37">
        <v>9</v>
      </c>
      <c r="CK24" s="37">
        <v>9</v>
      </c>
      <c r="CL24" s="37">
        <v>10</v>
      </c>
      <c r="CM24" s="37">
        <v>8</v>
      </c>
      <c r="CN24" s="37">
        <v>9</v>
      </c>
      <c r="CO24" s="37">
        <v>8</v>
      </c>
      <c r="CP24" s="37">
        <v>8</v>
      </c>
      <c r="CQ24" s="37">
        <v>7</v>
      </c>
      <c r="CR24" s="37">
        <v>7</v>
      </c>
      <c r="CS24" s="37">
        <v>8</v>
      </c>
      <c r="CT24" s="37">
        <v>8</v>
      </c>
      <c r="CU24" s="37">
        <v>6</v>
      </c>
      <c r="CV24" s="37">
        <v>6</v>
      </c>
      <c r="CW24" s="37">
        <v>9</v>
      </c>
      <c r="CX24" s="37">
        <v>9</v>
      </c>
      <c r="CY24" s="37">
        <v>7</v>
      </c>
      <c r="CZ24" s="37">
        <v>8</v>
      </c>
      <c r="DA24" s="37">
        <v>8</v>
      </c>
      <c r="DB24" s="37">
        <v>10</v>
      </c>
      <c r="DC24" s="37">
        <v>5.179290000000001</v>
      </c>
      <c r="DD24" s="37">
        <v>5.63561</v>
      </c>
      <c r="DE24" s="37">
        <v>10.856590000000002</v>
      </c>
      <c r="DF24" s="37">
        <v>9.65282</v>
      </c>
      <c r="DG24" s="37">
        <v>11.270389999999999</v>
      </c>
      <c r="DH24" s="37">
        <v>8.90833</v>
      </c>
      <c r="DI24" s="37">
        <v>9.8167</v>
      </c>
      <c r="DJ24" s="37">
        <v>10.67385</v>
      </c>
      <c r="DK24" s="37">
        <v>9.49934</v>
      </c>
      <c r="DL24" s="37">
        <v>8.24913</v>
      </c>
    </row>
    <row r="25" spans="1:116" ht="12.75">
      <c r="A25" s="8" t="s">
        <v>77</v>
      </c>
      <c r="B25" s="8"/>
      <c r="C25" s="37">
        <v>572</v>
      </c>
      <c r="D25" s="37">
        <v>580</v>
      </c>
      <c r="E25" s="37">
        <v>571</v>
      </c>
      <c r="F25" s="37">
        <v>570</v>
      </c>
      <c r="G25" s="37">
        <v>584</v>
      </c>
      <c r="H25" s="37">
        <v>574</v>
      </c>
      <c r="I25" s="37">
        <v>580</v>
      </c>
      <c r="J25" s="37">
        <v>576</v>
      </c>
      <c r="K25" s="37">
        <v>579</v>
      </c>
      <c r="L25" s="37">
        <v>579</v>
      </c>
      <c r="M25" s="37">
        <v>575</v>
      </c>
      <c r="N25" s="37">
        <v>578</v>
      </c>
      <c r="O25" s="37">
        <v>573</v>
      </c>
      <c r="P25" s="37">
        <v>565</v>
      </c>
      <c r="Q25" s="37">
        <v>578</v>
      </c>
      <c r="R25" s="37">
        <v>574</v>
      </c>
      <c r="S25" s="37">
        <v>580</v>
      </c>
      <c r="T25" s="37">
        <v>566</v>
      </c>
      <c r="U25" s="37">
        <v>558</v>
      </c>
      <c r="V25" s="37">
        <v>553</v>
      </c>
      <c r="W25" s="37">
        <v>545</v>
      </c>
      <c r="X25" s="37">
        <v>545</v>
      </c>
      <c r="Y25" s="37">
        <v>565</v>
      </c>
      <c r="Z25" s="37">
        <v>569</v>
      </c>
      <c r="AA25" s="37">
        <v>560</v>
      </c>
      <c r="AB25" s="37">
        <v>573</v>
      </c>
      <c r="AC25" s="37">
        <v>571</v>
      </c>
      <c r="AD25" s="37">
        <v>567</v>
      </c>
      <c r="AE25" s="37">
        <v>567</v>
      </c>
      <c r="AF25" s="37">
        <v>555</v>
      </c>
      <c r="AG25" s="37">
        <v>540</v>
      </c>
      <c r="AH25" s="37">
        <v>570</v>
      </c>
      <c r="AI25" s="37">
        <v>561</v>
      </c>
      <c r="AJ25" s="37">
        <v>550</v>
      </c>
      <c r="AK25" s="37">
        <v>565</v>
      </c>
      <c r="AL25" s="37">
        <v>568</v>
      </c>
      <c r="AM25" s="37">
        <v>551</v>
      </c>
      <c r="AN25" s="37">
        <v>543</v>
      </c>
      <c r="AO25" s="37">
        <v>542</v>
      </c>
      <c r="AP25" s="37">
        <v>538</v>
      </c>
      <c r="AQ25" s="37">
        <v>600</v>
      </c>
      <c r="AR25" s="37">
        <v>539</v>
      </c>
      <c r="AS25" s="37">
        <v>554</v>
      </c>
      <c r="AT25" s="37">
        <v>562</v>
      </c>
      <c r="AU25" s="37">
        <v>592</v>
      </c>
      <c r="AV25" s="37">
        <v>545</v>
      </c>
      <c r="AW25" s="37">
        <v>568</v>
      </c>
      <c r="AX25" s="37">
        <v>567</v>
      </c>
      <c r="AY25" s="37">
        <v>570</v>
      </c>
      <c r="AZ25" s="37">
        <v>568</v>
      </c>
      <c r="BA25" s="37">
        <v>571</v>
      </c>
      <c r="BB25" s="37">
        <v>568</v>
      </c>
      <c r="BC25" s="37">
        <v>576</v>
      </c>
      <c r="BD25" s="37">
        <v>603</v>
      </c>
      <c r="BE25" s="37">
        <v>568</v>
      </c>
      <c r="BF25" s="37">
        <v>601</v>
      </c>
      <c r="BG25" s="37">
        <v>545</v>
      </c>
      <c r="BH25" s="37">
        <v>543</v>
      </c>
      <c r="BI25" s="37">
        <v>580</v>
      </c>
      <c r="BJ25" s="37">
        <v>598</v>
      </c>
      <c r="BK25" s="37">
        <v>566</v>
      </c>
      <c r="BL25" s="37">
        <v>577</v>
      </c>
      <c r="BM25" s="37">
        <v>617</v>
      </c>
      <c r="BN25" s="37">
        <v>582</v>
      </c>
      <c r="BO25" s="37">
        <v>580</v>
      </c>
      <c r="BP25" s="37">
        <v>558</v>
      </c>
      <c r="BQ25" s="37">
        <v>574</v>
      </c>
      <c r="BR25" s="37">
        <v>575</v>
      </c>
      <c r="BS25" s="37">
        <v>572</v>
      </c>
      <c r="BT25" s="37">
        <v>552</v>
      </c>
      <c r="BU25" s="37">
        <v>552</v>
      </c>
      <c r="BV25" s="37">
        <v>547</v>
      </c>
      <c r="BW25" s="37">
        <v>548</v>
      </c>
      <c r="BX25" s="37">
        <v>549</v>
      </c>
      <c r="BY25" s="37">
        <v>551</v>
      </c>
      <c r="BZ25" s="37">
        <v>566</v>
      </c>
      <c r="CA25" s="37">
        <v>600</v>
      </c>
      <c r="CB25" s="37">
        <v>605</v>
      </c>
      <c r="CC25" s="37">
        <v>591</v>
      </c>
      <c r="CD25" s="37">
        <v>593</v>
      </c>
      <c r="CE25" s="37">
        <v>597</v>
      </c>
      <c r="CF25" s="37">
        <v>595</v>
      </c>
      <c r="CG25" s="37">
        <v>563</v>
      </c>
      <c r="CH25" s="37">
        <v>567</v>
      </c>
      <c r="CI25" s="37">
        <v>557</v>
      </c>
      <c r="CJ25" s="37">
        <v>549</v>
      </c>
      <c r="CK25" s="37">
        <v>596</v>
      </c>
      <c r="CL25" s="37">
        <v>544</v>
      </c>
      <c r="CM25" s="37">
        <v>567</v>
      </c>
      <c r="CN25" s="37">
        <v>573</v>
      </c>
      <c r="CO25" s="37">
        <v>574</v>
      </c>
      <c r="CP25" s="37">
        <v>571</v>
      </c>
      <c r="CQ25" s="37">
        <v>572</v>
      </c>
      <c r="CR25" s="37">
        <v>575</v>
      </c>
      <c r="CS25" s="37">
        <v>580</v>
      </c>
      <c r="CT25" s="37">
        <v>573</v>
      </c>
      <c r="CU25" s="37">
        <v>562</v>
      </c>
      <c r="CV25" s="37">
        <v>569</v>
      </c>
      <c r="CW25" s="37">
        <v>571</v>
      </c>
      <c r="CX25" s="37">
        <v>576</v>
      </c>
      <c r="CY25" s="37">
        <v>578</v>
      </c>
      <c r="CZ25" s="37">
        <v>569</v>
      </c>
      <c r="DA25" s="37">
        <v>577</v>
      </c>
      <c r="DB25" s="37">
        <v>551</v>
      </c>
      <c r="DC25" s="37">
        <v>579.11462</v>
      </c>
      <c r="DD25" s="37">
        <v>579.73773</v>
      </c>
      <c r="DE25" s="37">
        <v>615.04913</v>
      </c>
      <c r="DF25" s="37">
        <v>599.237</v>
      </c>
      <c r="DG25" s="37">
        <v>580.71002</v>
      </c>
      <c r="DH25" s="37">
        <v>577.2130700000001</v>
      </c>
      <c r="DI25" s="37">
        <v>567.0500499999999</v>
      </c>
      <c r="DJ25" s="37">
        <v>616.73425</v>
      </c>
      <c r="DK25" s="37">
        <v>554.7797200000001</v>
      </c>
      <c r="DL25" s="37">
        <v>584.7553700000001</v>
      </c>
    </row>
    <row r="26" spans="1:116" ht="12.75">
      <c r="A26" s="8" t="s">
        <v>78</v>
      </c>
      <c r="B26" s="8"/>
      <c r="C26" s="37">
        <v>100</v>
      </c>
      <c r="D26" s="37">
        <v>94</v>
      </c>
      <c r="E26" s="37">
        <v>95</v>
      </c>
      <c r="F26" s="37">
        <v>100</v>
      </c>
      <c r="G26" s="37">
        <v>105</v>
      </c>
      <c r="H26" s="37">
        <v>105</v>
      </c>
      <c r="I26" s="37">
        <v>104</v>
      </c>
      <c r="J26" s="37">
        <v>104</v>
      </c>
      <c r="K26" s="37">
        <v>103</v>
      </c>
      <c r="L26" s="37">
        <v>100</v>
      </c>
      <c r="M26" s="37">
        <v>106</v>
      </c>
      <c r="N26" s="37">
        <v>107</v>
      </c>
      <c r="O26" s="37">
        <v>102</v>
      </c>
      <c r="P26" s="37">
        <v>95</v>
      </c>
      <c r="Q26" s="37">
        <v>105</v>
      </c>
      <c r="R26" s="37">
        <v>98</v>
      </c>
      <c r="S26" s="37">
        <v>97</v>
      </c>
      <c r="T26" s="37">
        <v>98</v>
      </c>
      <c r="U26" s="37">
        <v>106</v>
      </c>
      <c r="V26" s="37">
        <v>122</v>
      </c>
      <c r="W26" s="37">
        <v>107</v>
      </c>
      <c r="X26" s="37">
        <v>107</v>
      </c>
      <c r="Y26" s="37">
        <v>95</v>
      </c>
      <c r="Z26" s="37">
        <v>98</v>
      </c>
      <c r="AA26" s="37">
        <v>102</v>
      </c>
      <c r="AB26" s="37">
        <v>107</v>
      </c>
      <c r="AC26" s="37">
        <v>108</v>
      </c>
      <c r="AD26" s="37">
        <v>94</v>
      </c>
      <c r="AE26" s="37">
        <v>106</v>
      </c>
      <c r="AF26" s="37">
        <v>98</v>
      </c>
      <c r="AG26" s="37">
        <v>106</v>
      </c>
      <c r="AH26" s="37">
        <v>103</v>
      </c>
      <c r="AI26" s="37">
        <v>94</v>
      </c>
      <c r="AJ26" s="37">
        <v>100</v>
      </c>
      <c r="AK26" s="37">
        <v>98</v>
      </c>
      <c r="AL26" s="37">
        <v>107</v>
      </c>
      <c r="AM26" s="37">
        <v>98</v>
      </c>
      <c r="AN26" s="37">
        <v>109</v>
      </c>
      <c r="AO26" s="37">
        <v>109</v>
      </c>
      <c r="AP26" s="37">
        <v>107</v>
      </c>
      <c r="AQ26" s="37">
        <v>100</v>
      </c>
      <c r="AR26" s="37">
        <v>107</v>
      </c>
      <c r="AS26" s="37">
        <v>103</v>
      </c>
      <c r="AT26" s="37">
        <v>92</v>
      </c>
      <c r="AU26" s="37">
        <v>100</v>
      </c>
      <c r="AV26" s="37">
        <v>105</v>
      </c>
      <c r="AW26" s="37">
        <v>97</v>
      </c>
      <c r="AX26" s="37">
        <v>97</v>
      </c>
      <c r="AY26" s="37">
        <v>100</v>
      </c>
      <c r="AZ26" s="37">
        <v>98</v>
      </c>
      <c r="BA26" s="37">
        <v>98</v>
      </c>
      <c r="BB26" s="37">
        <v>96</v>
      </c>
      <c r="BC26" s="37">
        <v>97</v>
      </c>
      <c r="BD26" s="37">
        <v>100</v>
      </c>
      <c r="BE26" s="37">
        <v>94</v>
      </c>
      <c r="BF26" s="37">
        <v>107</v>
      </c>
      <c r="BG26" s="37">
        <v>107</v>
      </c>
      <c r="BH26" s="37">
        <v>106</v>
      </c>
      <c r="BI26" s="37">
        <v>101</v>
      </c>
      <c r="BJ26" s="37">
        <v>115</v>
      </c>
      <c r="BK26" s="37">
        <v>114</v>
      </c>
      <c r="BL26" s="37">
        <v>101</v>
      </c>
      <c r="BM26" s="37">
        <v>105</v>
      </c>
      <c r="BN26" s="37">
        <v>96</v>
      </c>
      <c r="BO26" s="37">
        <v>106</v>
      </c>
      <c r="BP26" s="37">
        <v>115</v>
      </c>
      <c r="BQ26" s="37">
        <v>96</v>
      </c>
      <c r="BR26" s="37">
        <v>105</v>
      </c>
      <c r="BS26" s="37">
        <v>109</v>
      </c>
      <c r="BT26" s="37">
        <v>107</v>
      </c>
      <c r="BU26" s="37">
        <v>105</v>
      </c>
      <c r="BV26" s="37">
        <v>107</v>
      </c>
      <c r="BW26" s="37">
        <v>107</v>
      </c>
      <c r="BX26" s="37">
        <v>107</v>
      </c>
      <c r="BY26" s="37">
        <v>105</v>
      </c>
      <c r="BZ26" s="37">
        <v>116</v>
      </c>
      <c r="CA26" s="37">
        <v>108</v>
      </c>
      <c r="CB26" s="37">
        <v>108</v>
      </c>
      <c r="CC26" s="37">
        <v>105</v>
      </c>
      <c r="CD26" s="37">
        <v>106</v>
      </c>
      <c r="CE26" s="37">
        <v>110</v>
      </c>
      <c r="CF26" s="37">
        <v>111</v>
      </c>
      <c r="CG26" s="37">
        <v>98</v>
      </c>
      <c r="CH26" s="37">
        <v>104</v>
      </c>
      <c r="CI26" s="37">
        <v>105</v>
      </c>
      <c r="CJ26" s="37">
        <v>108</v>
      </c>
      <c r="CK26" s="37">
        <v>111</v>
      </c>
      <c r="CL26" s="37">
        <v>111</v>
      </c>
      <c r="CM26" s="37">
        <v>103</v>
      </c>
      <c r="CN26" s="37">
        <v>96</v>
      </c>
      <c r="CO26" s="37">
        <v>98</v>
      </c>
      <c r="CP26" s="37">
        <v>96</v>
      </c>
      <c r="CQ26" s="37">
        <v>94</v>
      </c>
      <c r="CR26" s="37">
        <v>95</v>
      </c>
      <c r="CS26" s="37">
        <v>97</v>
      </c>
      <c r="CT26" s="37">
        <v>99</v>
      </c>
      <c r="CU26" s="37">
        <v>105</v>
      </c>
      <c r="CV26" s="37">
        <v>100</v>
      </c>
      <c r="CW26" s="37">
        <v>107</v>
      </c>
      <c r="CX26" s="37">
        <v>104</v>
      </c>
      <c r="CY26" s="37">
        <v>105</v>
      </c>
      <c r="CZ26" s="37">
        <v>96</v>
      </c>
      <c r="DA26" s="37">
        <v>102</v>
      </c>
      <c r="DB26" s="37">
        <v>120</v>
      </c>
      <c r="DC26" s="37">
        <v>96.39519</v>
      </c>
      <c r="DD26" s="37">
        <v>98.09405000000001</v>
      </c>
      <c r="DE26" s="37">
        <v>113.74618000000001</v>
      </c>
      <c r="DF26" s="37">
        <v>108.46307</v>
      </c>
      <c r="DG26" s="37">
        <v>116.38372</v>
      </c>
      <c r="DH26" s="37">
        <v>111.11528</v>
      </c>
      <c r="DI26" s="37">
        <v>121.72937999999999</v>
      </c>
      <c r="DJ26" s="37">
        <v>113.90115000000002</v>
      </c>
      <c r="DK26" s="37">
        <v>110.92831</v>
      </c>
      <c r="DL26" s="37">
        <v>101.46755000000002</v>
      </c>
    </row>
    <row r="27" spans="1:116" ht="12.75">
      <c r="A27" s="8" t="s">
        <v>79</v>
      </c>
      <c r="B27" s="8"/>
      <c r="C27" s="37">
        <v>19</v>
      </c>
      <c r="D27" s="37">
        <v>19</v>
      </c>
      <c r="E27" s="37">
        <v>18</v>
      </c>
      <c r="F27" s="37">
        <v>19</v>
      </c>
      <c r="G27" s="37">
        <v>19</v>
      </c>
      <c r="H27" s="37">
        <v>19</v>
      </c>
      <c r="I27" s="37">
        <v>18</v>
      </c>
      <c r="J27" s="37">
        <v>17</v>
      </c>
      <c r="K27" s="37">
        <v>18</v>
      </c>
      <c r="L27" s="37">
        <v>17</v>
      </c>
      <c r="M27" s="37">
        <v>18</v>
      </c>
      <c r="N27" s="37">
        <v>19</v>
      </c>
      <c r="O27" s="37">
        <v>18</v>
      </c>
      <c r="P27" s="37">
        <v>18</v>
      </c>
      <c r="Q27" s="37">
        <v>18</v>
      </c>
      <c r="R27" s="37">
        <v>19</v>
      </c>
      <c r="S27" s="37">
        <v>19</v>
      </c>
      <c r="T27" s="37">
        <v>19</v>
      </c>
      <c r="U27" s="37">
        <v>20</v>
      </c>
      <c r="V27" s="37">
        <v>21</v>
      </c>
      <c r="W27" s="37">
        <v>20</v>
      </c>
      <c r="X27" s="37">
        <v>21</v>
      </c>
      <c r="Y27" s="37">
        <v>18</v>
      </c>
      <c r="Z27" s="37">
        <v>19</v>
      </c>
      <c r="AA27" s="37">
        <v>20</v>
      </c>
      <c r="AB27" s="37">
        <v>19</v>
      </c>
      <c r="AC27" s="37">
        <v>19</v>
      </c>
      <c r="AD27" s="37">
        <v>18</v>
      </c>
      <c r="AE27" s="37">
        <v>20</v>
      </c>
      <c r="AF27" s="37">
        <v>19</v>
      </c>
      <c r="AG27" s="37">
        <v>21</v>
      </c>
      <c r="AH27" s="37">
        <v>19</v>
      </c>
      <c r="AI27" s="37">
        <v>18</v>
      </c>
      <c r="AJ27" s="37">
        <v>19</v>
      </c>
      <c r="AK27" s="37">
        <v>19</v>
      </c>
      <c r="AL27" s="37">
        <v>19</v>
      </c>
      <c r="AM27" s="37">
        <v>20</v>
      </c>
      <c r="AN27" s="37">
        <v>21</v>
      </c>
      <c r="AO27" s="37">
        <v>20</v>
      </c>
      <c r="AP27" s="37">
        <v>19</v>
      </c>
      <c r="AQ27" s="37">
        <v>19</v>
      </c>
      <c r="AR27" s="37">
        <v>20</v>
      </c>
      <c r="AS27" s="37">
        <v>20</v>
      </c>
      <c r="AT27" s="37">
        <v>17</v>
      </c>
      <c r="AU27" s="37">
        <v>20</v>
      </c>
      <c r="AV27" s="37">
        <v>20</v>
      </c>
      <c r="AW27" s="37">
        <v>19</v>
      </c>
      <c r="AX27" s="37">
        <v>19</v>
      </c>
      <c r="AY27" s="37">
        <v>19</v>
      </c>
      <c r="AZ27" s="37">
        <v>19</v>
      </c>
      <c r="BA27" s="37">
        <v>19</v>
      </c>
      <c r="BB27" s="37">
        <v>19</v>
      </c>
      <c r="BC27" s="37">
        <v>20</v>
      </c>
      <c r="BD27" s="37">
        <v>19</v>
      </c>
      <c r="BE27" s="37">
        <v>18</v>
      </c>
      <c r="BF27" s="37">
        <v>17</v>
      </c>
      <c r="BG27" s="37">
        <v>20</v>
      </c>
      <c r="BH27" s="37">
        <v>20</v>
      </c>
      <c r="BI27" s="37">
        <v>19</v>
      </c>
      <c r="BJ27" s="37">
        <v>19</v>
      </c>
      <c r="BK27" s="37">
        <v>21</v>
      </c>
      <c r="BL27" s="37">
        <v>19</v>
      </c>
      <c r="BM27" s="37">
        <v>20</v>
      </c>
      <c r="BN27" s="37">
        <v>19</v>
      </c>
      <c r="BO27" s="37">
        <v>18</v>
      </c>
      <c r="BP27" s="37">
        <v>21</v>
      </c>
      <c r="BQ27" s="37">
        <v>19</v>
      </c>
      <c r="BR27" s="37">
        <v>18</v>
      </c>
      <c r="BS27" s="37">
        <v>19</v>
      </c>
      <c r="BT27" s="37">
        <v>20</v>
      </c>
      <c r="BU27" s="37">
        <v>20</v>
      </c>
      <c r="BV27" s="37">
        <v>20</v>
      </c>
      <c r="BW27" s="37">
        <v>20</v>
      </c>
      <c r="BX27" s="37">
        <v>20</v>
      </c>
      <c r="BY27" s="37">
        <v>19</v>
      </c>
      <c r="BZ27" s="37">
        <v>20</v>
      </c>
      <c r="CA27" s="37">
        <v>18</v>
      </c>
      <c r="CB27" s="37">
        <v>18</v>
      </c>
      <c r="CC27" s="37">
        <v>18</v>
      </c>
      <c r="CD27" s="37">
        <v>17</v>
      </c>
      <c r="CE27" s="37">
        <v>18</v>
      </c>
      <c r="CF27" s="37">
        <v>18</v>
      </c>
      <c r="CG27" s="37">
        <v>19</v>
      </c>
      <c r="CH27" s="37">
        <v>21</v>
      </c>
      <c r="CI27" s="37">
        <v>20</v>
      </c>
      <c r="CJ27" s="37">
        <v>20</v>
      </c>
      <c r="CK27" s="37">
        <v>18</v>
      </c>
      <c r="CL27" s="37">
        <v>22</v>
      </c>
      <c r="CM27" s="37">
        <v>19</v>
      </c>
      <c r="CN27" s="37">
        <v>18</v>
      </c>
      <c r="CO27" s="37">
        <v>19</v>
      </c>
      <c r="CP27" s="37">
        <v>18</v>
      </c>
      <c r="CQ27" s="37">
        <v>19</v>
      </c>
      <c r="CR27" s="37">
        <v>19</v>
      </c>
      <c r="CS27" s="37">
        <v>18</v>
      </c>
      <c r="CT27" s="37">
        <v>19</v>
      </c>
      <c r="CU27" s="37">
        <v>20</v>
      </c>
      <c r="CV27" s="37">
        <v>20</v>
      </c>
      <c r="CW27" s="37">
        <v>19</v>
      </c>
      <c r="CX27" s="37">
        <v>19</v>
      </c>
      <c r="CY27" s="37">
        <v>18</v>
      </c>
      <c r="CZ27" s="37">
        <v>18</v>
      </c>
      <c r="DA27" s="37">
        <v>18</v>
      </c>
      <c r="DB27" s="37">
        <v>21</v>
      </c>
      <c r="DC27" s="37">
        <v>19.35281</v>
      </c>
      <c r="DD27" s="37">
        <v>18.82463</v>
      </c>
      <c r="DE27" s="37">
        <v>18.304150000000003</v>
      </c>
      <c r="DF27" s="37">
        <v>18.65233</v>
      </c>
      <c r="DG27" s="37">
        <v>20.40656</v>
      </c>
      <c r="DH27" s="37">
        <v>19.12393</v>
      </c>
      <c r="DI27" s="37">
        <v>20.926619999999996</v>
      </c>
      <c r="DJ27" s="37">
        <v>18.28105</v>
      </c>
      <c r="DK27" s="37">
        <v>21.06826</v>
      </c>
      <c r="DL27" s="37">
        <v>20.629820000000002</v>
      </c>
    </row>
    <row r="28" spans="1:116" ht="12.75">
      <c r="A28" s="10" t="s">
        <v>80</v>
      </c>
      <c r="B28" s="10"/>
      <c r="C28" s="23">
        <v>5.2</v>
      </c>
      <c r="D28" s="23">
        <v>5.7</v>
      </c>
      <c r="E28" s="23">
        <v>5.6</v>
      </c>
      <c r="F28" s="23">
        <v>5.9</v>
      </c>
      <c r="G28" s="23">
        <v>6.3</v>
      </c>
      <c r="H28" s="23">
        <v>6.1</v>
      </c>
      <c r="I28" s="23">
        <v>5.3</v>
      </c>
      <c r="J28" s="23">
        <v>5.2</v>
      </c>
      <c r="K28" s="23">
        <v>6.3</v>
      </c>
      <c r="L28" s="23">
        <v>5.9</v>
      </c>
      <c r="M28" s="23">
        <v>6.1</v>
      </c>
      <c r="N28" s="23">
        <v>6</v>
      </c>
      <c r="O28" s="23">
        <v>6.2</v>
      </c>
      <c r="P28" s="23">
        <v>4.9</v>
      </c>
      <c r="Q28" s="23">
        <v>5.4</v>
      </c>
      <c r="R28" s="23">
        <v>5</v>
      </c>
      <c r="S28" s="23">
        <v>5.7</v>
      </c>
      <c r="T28" s="23">
        <v>5.3</v>
      </c>
      <c r="U28" s="23">
        <v>5.5</v>
      </c>
      <c r="V28" s="23">
        <v>7</v>
      </c>
      <c r="W28" s="23">
        <v>6.7</v>
      </c>
      <c r="X28" s="23">
        <v>5.9</v>
      </c>
      <c r="Y28" s="23">
        <v>5.9</v>
      </c>
      <c r="Z28" s="23">
        <v>6.8</v>
      </c>
      <c r="AA28" s="23">
        <v>6.6</v>
      </c>
      <c r="AB28" s="23">
        <v>5.9</v>
      </c>
      <c r="AC28" s="23">
        <v>7.2</v>
      </c>
      <c r="AD28" s="23">
        <v>5.7</v>
      </c>
      <c r="AE28" s="23">
        <v>7</v>
      </c>
      <c r="AF28" s="23">
        <v>6.6</v>
      </c>
      <c r="AG28" s="23">
        <v>7.3</v>
      </c>
      <c r="AH28" s="23">
        <v>6.6</v>
      </c>
      <c r="AI28" s="23">
        <v>5.9</v>
      </c>
      <c r="AJ28" s="23">
        <v>6.2</v>
      </c>
      <c r="AK28" s="23">
        <v>6.1</v>
      </c>
      <c r="AL28" s="23">
        <v>6.6</v>
      </c>
      <c r="AM28" s="23">
        <v>5.8</v>
      </c>
      <c r="AN28" s="23">
        <v>7</v>
      </c>
      <c r="AO28" s="23">
        <v>7</v>
      </c>
      <c r="AP28" s="23">
        <v>6.8</v>
      </c>
      <c r="AQ28" s="23">
        <v>5.9</v>
      </c>
      <c r="AR28" s="23">
        <v>6.1</v>
      </c>
      <c r="AS28" s="23">
        <v>7.4</v>
      </c>
      <c r="AT28" s="23">
        <v>6.4</v>
      </c>
      <c r="AU28" s="23">
        <v>6.2</v>
      </c>
      <c r="AV28" s="23">
        <v>7.3</v>
      </c>
      <c r="AW28" s="23">
        <v>6.2</v>
      </c>
      <c r="AX28" s="23">
        <v>5.4</v>
      </c>
      <c r="AY28" s="23">
        <v>6.6</v>
      </c>
      <c r="AZ28" s="23">
        <v>5.5</v>
      </c>
      <c r="BA28" s="23">
        <v>5.6</v>
      </c>
      <c r="BB28" s="23">
        <v>5.9</v>
      </c>
      <c r="BC28" s="23">
        <v>6.8</v>
      </c>
      <c r="BD28" s="23">
        <v>6.9</v>
      </c>
      <c r="BE28" s="23">
        <v>6.5</v>
      </c>
      <c r="BF28" s="23">
        <v>6</v>
      </c>
      <c r="BG28" s="23">
        <v>5.6</v>
      </c>
      <c r="BH28" s="23">
        <v>6</v>
      </c>
      <c r="BI28" s="23">
        <v>6.5</v>
      </c>
      <c r="BJ28" s="23">
        <v>6.7</v>
      </c>
      <c r="BK28" s="23">
        <v>9.5</v>
      </c>
      <c r="BL28" s="23">
        <v>5.8</v>
      </c>
      <c r="BM28" s="23">
        <v>6.8</v>
      </c>
      <c r="BN28" s="23">
        <v>5.8</v>
      </c>
      <c r="BO28" s="23">
        <v>5.6</v>
      </c>
      <c r="BP28" s="23">
        <v>8</v>
      </c>
      <c r="BQ28" s="23">
        <v>5.4</v>
      </c>
      <c r="BR28" s="23">
        <v>6.3</v>
      </c>
      <c r="BS28" s="23">
        <v>6.8</v>
      </c>
      <c r="BT28" s="23">
        <v>5.8</v>
      </c>
      <c r="BU28" s="23">
        <v>5.6</v>
      </c>
      <c r="BV28" s="23">
        <v>6</v>
      </c>
      <c r="BW28" s="23">
        <v>5.4</v>
      </c>
      <c r="BX28" s="23">
        <v>6.6</v>
      </c>
      <c r="BY28" s="23">
        <v>6.3</v>
      </c>
      <c r="BZ28" s="23">
        <v>8.3</v>
      </c>
      <c r="CA28" s="23">
        <v>6.2</v>
      </c>
      <c r="CB28" s="23">
        <v>6.1</v>
      </c>
      <c r="CC28" s="23">
        <v>5.9</v>
      </c>
      <c r="CD28" s="23">
        <v>6</v>
      </c>
      <c r="CE28" s="23">
        <v>5.4</v>
      </c>
      <c r="CF28" s="23">
        <v>6.9</v>
      </c>
      <c r="CG28" s="23">
        <v>5.5</v>
      </c>
      <c r="CH28" s="23">
        <v>6.2</v>
      </c>
      <c r="CI28" s="23">
        <v>6.2</v>
      </c>
      <c r="CJ28" s="23">
        <v>5.2</v>
      </c>
      <c r="CK28" s="23">
        <v>5.8</v>
      </c>
      <c r="CL28" s="23">
        <v>6.1</v>
      </c>
      <c r="CM28" s="23">
        <v>6.8</v>
      </c>
      <c r="CN28" s="23">
        <v>6.7</v>
      </c>
      <c r="CO28" s="23">
        <v>6.4</v>
      </c>
      <c r="CP28" s="23">
        <v>6.5</v>
      </c>
      <c r="CQ28" s="23">
        <v>6.3</v>
      </c>
      <c r="CR28" s="23">
        <v>6.2</v>
      </c>
      <c r="CS28" s="23">
        <v>4.9</v>
      </c>
      <c r="CT28" s="23">
        <v>4.9</v>
      </c>
      <c r="CU28" s="23">
        <v>6.6</v>
      </c>
      <c r="CV28" s="23">
        <v>5.4</v>
      </c>
      <c r="CW28" s="23">
        <v>6.3</v>
      </c>
      <c r="CX28" s="23">
        <v>5.9</v>
      </c>
      <c r="CY28" s="23">
        <v>6.3</v>
      </c>
      <c r="CZ28" s="23">
        <v>5</v>
      </c>
      <c r="DA28" s="23">
        <v>5.8</v>
      </c>
      <c r="DB28" s="23">
        <v>6.6</v>
      </c>
      <c r="DC28" s="23">
        <v>4.69135</v>
      </c>
      <c r="DD28" s="23">
        <v>4.24007</v>
      </c>
      <c r="DE28" s="23">
        <v>5.34552</v>
      </c>
      <c r="DF28" s="23">
        <v>4.88069</v>
      </c>
      <c r="DG28" s="23">
        <v>5.10572</v>
      </c>
      <c r="DH28" s="23">
        <v>6.04476</v>
      </c>
      <c r="DI28" s="23">
        <v>6.29914</v>
      </c>
      <c r="DJ28" s="23">
        <v>4.376640000000001</v>
      </c>
      <c r="DK28" s="23">
        <v>4.981700000000001</v>
      </c>
      <c r="DL28" s="23">
        <v>4.10267</v>
      </c>
    </row>
    <row r="29" spans="1:116" ht="12.75">
      <c r="A29" s="8" t="s">
        <v>81</v>
      </c>
      <c r="B29" s="8"/>
      <c r="C29" s="37">
        <v>20</v>
      </c>
      <c r="D29" s="37">
        <v>17</v>
      </c>
      <c r="E29" s="37">
        <v>19</v>
      </c>
      <c r="F29" s="37">
        <v>20</v>
      </c>
      <c r="G29" s="37">
        <v>20</v>
      </c>
      <c r="H29" s="37">
        <v>18</v>
      </c>
      <c r="I29" s="37">
        <v>18</v>
      </c>
      <c r="J29" s="37">
        <v>18</v>
      </c>
      <c r="K29" s="37">
        <v>19</v>
      </c>
      <c r="L29" s="37">
        <v>18</v>
      </c>
      <c r="M29" s="37">
        <v>19</v>
      </c>
      <c r="N29" s="37">
        <v>19</v>
      </c>
      <c r="O29" s="37">
        <v>16</v>
      </c>
      <c r="P29" s="37">
        <v>18</v>
      </c>
      <c r="Q29" s="37">
        <v>19</v>
      </c>
      <c r="R29" s="37">
        <v>20</v>
      </c>
      <c r="S29" s="37">
        <v>19</v>
      </c>
      <c r="T29" s="37">
        <v>19</v>
      </c>
      <c r="U29" s="37">
        <v>18</v>
      </c>
      <c r="V29" s="37">
        <v>20</v>
      </c>
      <c r="W29" s="37">
        <v>19</v>
      </c>
      <c r="X29" s="37">
        <v>21</v>
      </c>
      <c r="Y29" s="37">
        <v>20</v>
      </c>
      <c r="Z29" s="37">
        <v>19</v>
      </c>
      <c r="AA29" s="37">
        <v>20</v>
      </c>
      <c r="AB29" s="37">
        <v>21</v>
      </c>
      <c r="AC29" s="37">
        <v>20</v>
      </c>
      <c r="AD29" s="37">
        <v>20</v>
      </c>
      <c r="AE29" s="37">
        <v>16</v>
      </c>
      <c r="AF29" s="37">
        <v>19</v>
      </c>
      <c r="AG29" s="37">
        <v>18</v>
      </c>
      <c r="AH29" s="37">
        <v>19</v>
      </c>
      <c r="AI29" s="37">
        <v>20</v>
      </c>
      <c r="AJ29" s="37">
        <v>23</v>
      </c>
      <c r="AK29" s="37">
        <v>21</v>
      </c>
      <c r="AL29" s="37">
        <v>21</v>
      </c>
      <c r="AM29" s="37">
        <v>20</v>
      </c>
      <c r="AN29" s="37">
        <v>21</v>
      </c>
      <c r="AO29" s="37">
        <v>19</v>
      </c>
      <c r="AP29" s="37">
        <v>22</v>
      </c>
      <c r="AQ29" s="37">
        <v>20</v>
      </c>
      <c r="AR29" s="37">
        <v>18</v>
      </c>
      <c r="AS29" s="37">
        <v>19</v>
      </c>
      <c r="AT29" s="37">
        <v>20</v>
      </c>
      <c r="AU29" s="37">
        <v>20</v>
      </c>
      <c r="AV29" s="37">
        <v>21</v>
      </c>
      <c r="AW29" s="37">
        <v>21</v>
      </c>
      <c r="AX29" s="37">
        <v>19</v>
      </c>
      <c r="AY29" s="37">
        <v>20</v>
      </c>
      <c r="AZ29" s="37">
        <v>22</v>
      </c>
      <c r="BA29" s="37">
        <v>19</v>
      </c>
      <c r="BB29" s="37">
        <v>21</v>
      </c>
      <c r="BC29" s="37">
        <v>21</v>
      </c>
      <c r="BD29" s="37">
        <v>20</v>
      </c>
      <c r="BE29" s="37">
        <v>22</v>
      </c>
      <c r="BF29" s="37">
        <v>18</v>
      </c>
      <c r="BG29" s="37">
        <v>18</v>
      </c>
      <c r="BH29" s="37">
        <v>17</v>
      </c>
      <c r="BI29" s="37">
        <v>22</v>
      </c>
      <c r="BJ29" s="37">
        <v>19</v>
      </c>
      <c r="BK29" s="37">
        <v>18</v>
      </c>
      <c r="BL29" s="37">
        <v>19</v>
      </c>
      <c r="BM29" s="37">
        <v>18</v>
      </c>
      <c r="BN29" s="37">
        <v>18</v>
      </c>
      <c r="BO29" s="37">
        <v>21</v>
      </c>
      <c r="BP29" s="37">
        <v>20</v>
      </c>
      <c r="BQ29" s="37">
        <v>20</v>
      </c>
      <c r="BR29" s="37">
        <v>20</v>
      </c>
      <c r="BS29" s="37">
        <v>19</v>
      </c>
      <c r="BT29" s="37">
        <v>17</v>
      </c>
      <c r="BU29" s="37">
        <v>18</v>
      </c>
      <c r="BV29" s="37">
        <v>19</v>
      </c>
      <c r="BW29" s="37">
        <v>19</v>
      </c>
      <c r="BX29" s="37">
        <v>18</v>
      </c>
      <c r="BY29" s="37">
        <v>19</v>
      </c>
      <c r="BZ29" s="37">
        <v>20</v>
      </c>
      <c r="CA29" s="37">
        <v>22</v>
      </c>
      <c r="CB29" s="37">
        <v>19</v>
      </c>
      <c r="CC29" s="37">
        <v>20</v>
      </c>
      <c r="CD29" s="37">
        <v>21</v>
      </c>
      <c r="CE29" s="37">
        <v>20</v>
      </c>
      <c r="CF29" s="37">
        <v>19</v>
      </c>
      <c r="CG29" s="37">
        <v>21</v>
      </c>
      <c r="CH29" s="37">
        <v>18</v>
      </c>
      <c r="CI29" s="37">
        <v>19</v>
      </c>
      <c r="CJ29" s="37">
        <v>20</v>
      </c>
      <c r="CK29" s="37">
        <v>22</v>
      </c>
      <c r="CL29" s="37">
        <v>19</v>
      </c>
      <c r="CM29" s="37">
        <v>20</v>
      </c>
      <c r="CN29" s="37">
        <v>17</v>
      </c>
      <c r="CO29" s="37">
        <v>18</v>
      </c>
      <c r="CP29" s="37">
        <v>20</v>
      </c>
      <c r="CQ29" s="37">
        <v>19</v>
      </c>
      <c r="CR29" s="37">
        <v>19</v>
      </c>
      <c r="CS29" s="37">
        <v>20</v>
      </c>
      <c r="CT29" s="37">
        <v>20</v>
      </c>
      <c r="CU29" s="37">
        <v>21</v>
      </c>
      <c r="CV29" s="37">
        <v>19</v>
      </c>
      <c r="CW29" s="37">
        <v>19</v>
      </c>
      <c r="CX29" s="37">
        <v>19</v>
      </c>
      <c r="CY29" s="37">
        <v>19</v>
      </c>
      <c r="CZ29" s="37">
        <v>18</v>
      </c>
      <c r="DA29" s="37">
        <v>19</v>
      </c>
      <c r="DB29" s="37">
        <v>20</v>
      </c>
      <c r="DC29" s="37">
        <v>18.467609999999997</v>
      </c>
      <c r="DD29" s="37">
        <v>18.480479999999996</v>
      </c>
      <c r="DE29" s="37">
        <v>18.859870000000004</v>
      </c>
      <c r="DF29" s="37">
        <v>17.461489999999998</v>
      </c>
      <c r="DG29" s="37">
        <v>23.1062</v>
      </c>
      <c r="DH29" s="37">
        <v>19.9346</v>
      </c>
      <c r="DI29" s="37">
        <v>17.969779999999997</v>
      </c>
      <c r="DJ29" s="37">
        <v>17.418689999999998</v>
      </c>
      <c r="DK29" s="37">
        <v>18.83212</v>
      </c>
      <c r="DL29" s="37">
        <v>18.890810000000002</v>
      </c>
    </row>
    <row r="30" spans="1:116" ht="12.75">
      <c r="A30" s="8" t="s">
        <v>83</v>
      </c>
      <c r="B30" s="8"/>
      <c r="C30" s="37">
        <v>83</v>
      </c>
      <c r="D30" s="37">
        <v>69</v>
      </c>
      <c r="E30" s="37">
        <v>75</v>
      </c>
      <c r="F30" s="37">
        <v>81</v>
      </c>
      <c r="G30" s="37">
        <v>70</v>
      </c>
      <c r="H30" s="37">
        <v>69</v>
      </c>
      <c r="I30" s="37">
        <v>69</v>
      </c>
      <c r="J30" s="37">
        <v>57</v>
      </c>
      <c r="K30" s="37">
        <v>52</v>
      </c>
      <c r="L30" s="37">
        <v>68</v>
      </c>
      <c r="M30" s="37">
        <v>63</v>
      </c>
      <c r="N30" s="37">
        <v>65</v>
      </c>
      <c r="O30" s="37">
        <v>70</v>
      </c>
      <c r="P30" s="37">
        <v>79</v>
      </c>
      <c r="Q30" s="37">
        <v>68</v>
      </c>
      <c r="R30" s="37">
        <v>81</v>
      </c>
      <c r="S30" s="37">
        <v>72</v>
      </c>
      <c r="T30" s="37">
        <v>78</v>
      </c>
      <c r="U30" s="37">
        <v>79</v>
      </c>
      <c r="V30" s="37">
        <v>78</v>
      </c>
      <c r="W30" s="37">
        <v>80</v>
      </c>
      <c r="X30" s="37">
        <v>72</v>
      </c>
      <c r="Y30" s="37">
        <v>79</v>
      </c>
      <c r="Z30" s="37">
        <v>78</v>
      </c>
      <c r="AA30" s="37">
        <v>85</v>
      </c>
      <c r="AB30" s="37">
        <v>73</v>
      </c>
      <c r="AC30" s="37">
        <v>72</v>
      </c>
      <c r="AD30" s="37">
        <v>79</v>
      </c>
      <c r="AE30" s="37">
        <v>81</v>
      </c>
      <c r="AF30" s="37">
        <v>79</v>
      </c>
      <c r="AG30" s="37">
        <v>78</v>
      </c>
      <c r="AH30" s="37">
        <v>84</v>
      </c>
      <c r="AI30" s="37">
        <v>80</v>
      </c>
      <c r="AJ30" s="37">
        <v>78</v>
      </c>
      <c r="AK30" s="37">
        <v>68</v>
      </c>
      <c r="AL30" s="37">
        <v>76</v>
      </c>
      <c r="AM30" s="37">
        <v>73</v>
      </c>
      <c r="AN30" s="37">
        <v>76</v>
      </c>
      <c r="AO30" s="37">
        <v>78</v>
      </c>
      <c r="AP30" s="37">
        <v>76</v>
      </c>
      <c r="AQ30" s="37">
        <v>86</v>
      </c>
      <c r="AR30" s="37">
        <v>72</v>
      </c>
      <c r="AS30" s="37">
        <v>81</v>
      </c>
      <c r="AT30" s="37">
        <v>74</v>
      </c>
      <c r="AU30" s="37">
        <v>77</v>
      </c>
      <c r="AV30" s="37">
        <v>72</v>
      </c>
      <c r="AW30" s="37">
        <v>81</v>
      </c>
      <c r="AX30" s="37">
        <v>81</v>
      </c>
      <c r="AY30" s="37">
        <v>81</v>
      </c>
      <c r="AZ30" s="37">
        <v>81</v>
      </c>
      <c r="BA30" s="37">
        <v>80</v>
      </c>
      <c r="BB30" s="37">
        <v>82</v>
      </c>
      <c r="BC30" s="37">
        <v>77</v>
      </c>
      <c r="BD30" s="37">
        <v>91</v>
      </c>
      <c r="BE30" s="37">
        <v>80</v>
      </c>
      <c r="BF30" s="37">
        <v>67</v>
      </c>
      <c r="BG30" s="37">
        <v>78</v>
      </c>
      <c r="BH30" s="37">
        <v>71</v>
      </c>
      <c r="BI30" s="37">
        <v>86</v>
      </c>
      <c r="BJ30" s="37">
        <v>65</v>
      </c>
      <c r="BK30" s="37">
        <v>73</v>
      </c>
      <c r="BL30" s="37">
        <v>68</v>
      </c>
      <c r="BM30" s="37">
        <v>100</v>
      </c>
      <c r="BN30" s="37">
        <v>67</v>
      </c>
      <c r="BO30" s="37">
        <v>41</v>
      </c>
      <c r="BP30" s="37">
        <v>33</v>
      </c>
      <c r="BQ30" s="37">
        <v>82</v>
      </c>
      <c r="BR30" s="37">
        <v>57</v>
      </c>
      <c r="BS30" s="37">
        <v>69</v>
      </c>
      <c r="BT30" s="37">
        <v>74</v>
      </c>
      <c r="BU30" s="37">
        <v>76</v>
      </c>
      <c r="BV30" s="37">
        <v>78</v>
      </c>
      <c r="BW30" s="37">
        <v>77</v>
      </c>
      <c r="BX30" s="37">
        <v>79</v>
      </c>
      <c r="BY30" s="37">
        <v>65</v>
      </c>
      <c r="BZ30" s="37">
        <v>74</v>
      </c>
      <c r="CA30" s="37">
        <v>66</v>
      </c>
      <c r="CB30" s="37">
        <v>64</v>
      </c>
      <c r="CC30" s="37">
        <v>60</v>
      </c>
      <c r="CD30" s="37">
        <v>66</v>
      </c>
      <c r="CE30" s="37">
        <v>56</v>
      </c>
      <c r="CF30" s="37">
        <v>48</v>
      </c>
      <c r="CG30" s="37">
        <v>82</v>
      </c>
      <c r="CH30" s="37">
        <v>84</v>
      </c>
      <c r="CI30" s="37">
        <v>86</v>
      </c>
      <c r="CJ30" s="37">
        <v>62</v>
      </c>
      <c r="CK30" s="37">
        <v>65</v>
      </c>
      <c r="CL30" s="37">
        <v>84</v>
      </c>
      <c r="CM30" s="37">
        <v>76</v>
      </c>
      <c r="CN30" s="37">
        <v>66</v>
      </c>
      <c r="CO30" s="37">
        <v>82</v>
      </c>
      <c r="CP30" s="37">
        <v>80</v>
      </c>
      <c r="CQ30" s="37">
        <v>72</v>
      </c>
      <c r="CR30" s="37">
        <v>80</v>
      </c>
      <c r="CS30" s="37">
        <v>79</v>
      </c>
      <c r="CT30" s="37">
        <v>103</v>
      </c>
      <c r="CU30" s="37">
        <v>96</v>
      </c>
      <c r="CV30" s="37">
        <v>78</v>
      </c>
      <c r="CW30" s="37">
        <v>82</v>
      </c>
      <c r="CX30" s="37">
        <v>67</v>
      </c>
      <c r="CY30" s="37">
        <v>40</v>
      </c>
      <c r="CZ30" s="37">
        <v>60</v>
      </c>
      <c r="DA30" s="37">
        <v>67</v>
      </c>
      <c r="DB30" s="37">
        <v>66</v>
      </c>
      <c r="DC30" s="37">
        <v>93.47856</v>
      </c>
      <c r="DD30" s="37">
        <v>80.92660000000001</v>
      </c>
      <c r="DE30" s="37">
        <v>65.04055000000001</v>
      </c>
      <c r="DF30" s="37">
        <v>62.73729</v>
      </c>
      <c r="DG30" s="37">
        <v>63.01511000000001</v>
      </c>
      <c r="DH30" s="37">
        <v>63.07167</v>
      </c>
      <c r="DI30" s="37">
        <v>74.03722000000002</v>
      </c>
      <c r="DJ30" s="37">
        <v>64.02564</v>
      </c>
      <c r="DK30" s="37">
        <v>77.24809</v>
      </c>
      <c r="DL30" s="37">
        <v>82.79283</v>
      </c>
    </row>
    <row r="31" spans="1:116" ht="12.75">
      <c r="A31" s="8" t="s">
        <v>84</v>
      </c>
      <c r="B31" s="8"/>
      <c r="C31" s="37">
        <v>72</v>
      </c>
      <c r="D31" s="37">
        <v>71</v>
      </c>
      <c r="E31" s="37">
        <v>74</v>
      </c>
      <c r="F31" s="37">
        <v>75</v>
      </c>
      <c r="G31" s="37">
        <v>74</v>
      </c>
      <c r="H31" s="37">
        <v>73</v>
      </c>
      <c r="I31" s="37">
        <v>71</v>
      </c>
      <c r="J31" s="37">
        <v>74</v>
      </c>
      <c r="K31" s="37">
        <v>71</v>
      </c>
      <c r="L31" s="37">
        <v>73</v>
      </c>
      <c r="M31" s="37">
        <v>70</v>
      </c>
      <c r="N31" s="37">
        <v>71</v>
      </c>
      <c r="O31" s="37">
        <v>76</v>
      </c>
      <c r="P31" s="37">
        <v>71</v>
      </c>
      <c r="Q31" s="37">
        <v>68</v>
      </c>
      <c r="R31" s="37">
        <v>70</v>
      </c>
      <c r="S31" s="37">
        <v>72</v>
      </c>
      <c r="T31" s="37">
        <v>66</v>
      </c>
      <c r="U31" s="37">
        <v>75</v>
      </c>
      <c r="V31" s="37">
        <v>71</v>
      </c>
      <c r="W31" s="37">
        <v>73</v>
      </c>
      <c r="X31" s="37">
        <v>71</v>
      </c>
      <c r="Y31" s="37">
        <v>70</v>
      </c>
      <c r="Z31" s="37">
        <v>71</v>
      </c>
      <c r="AA31" s="37">
        <v>76</v>
      </c>
      <c r="AB31" s="37">
        <v>73</v>
      </c>
      <c r="AC31" s="37">
        <v>74</v>
      </c>
      <c r="AD31" s="37">
        <v>69</v>
      </c>
      <c r="AE31" s="37">
        <v>73</v>
      </c>
      <c r="AF31" s="37">
        <v>71</v>
      </c>
      <c r="AG31" s="37">
        <v>69</v>
      </c>
      <c r="AH31" s="37">
        <v>73</v>
      </c>
      <c r="AI31" s="37">
        <v>70</v>
      </c>
      <c r="AJ31" s="37">
        <v>71</v>
      </c>
      <c r="AK31" s="37">
        <v>73</v>
      </c>
      <c r="AL31" s="37">
        <v>69</v>
      </c>
      <c r="AM31" s="37">
        <v>70</v>
      </c>
      <c r="AN31" s="37">
        <v>73</v>
      </c>
      <c r="AO31" s="37">
        <v>71</v>
      </c>
      <c r="AP31" s="37">
        <v>70</v>
      </c>
      <c r="AQ31" s="37">
        <v>69</v>
      </c>
      <c r="AR31" s="37">
        <v>71</v>
      </c>
      <c r="AS31" s="37">
        <v>75</v>
      </c>
      <c r="AT31" s="37">
        <v>70</v>
      </c>
      <c r="AU31" s="37">
        <v>71</v>
      </c>
      <c r="AV31" s="37">
        <v>74</v>
      </c>
      <c r="AW31" s="37">
        <v>73</v>
      </c>
      <c r="AX31" s="37">
        <v>72</v>
      </c>
      <c r="AY31" s="37">
        <v>71</v>
      </c>
      <c r="AZ31" s="37">
        <v>70</v>
      </c>
      <c r="BA31" s="37">
        <v>69</v>
      </c>
      <c r="BB31" s="37">
        <v>72</v>
      </c>
      <c r="BC31" s="37">
        <v>71</v>
      </c>
      <c r="BD31" s="37">
        <v>67</v>
      </c>
      <c r="BE31" s="37">
        <v>66</v>
      </c>
      <c r="BF31" s="37">
        <v>72</v>
      </c>
      <c r="BG31" s="37">
        <v>71</v>
      </c>
      <c r="BH31" s="37">
        <v>69</v>
      </c>
      <c r="BI31" s="37">
        <v>76</v>
      </c>
      <c r="BJ31" s="37">
        <v>72</v>
      </c>
      <c r="BK31" s="37">
        <v>75</v>
      </c>
      <c r="BL31" s="37">
        <v>74</v>
      </c>
      <c r="BM31" s="37">
        <v>71</v>
      </c>
      <c r="BN31" s="37">
        <v>70</v>
      </c>
      <c r="BO31" s="37">
        <v>66</v>
      </c>
      <c r="BP31" s="37">
        <v>72</v>
      </c>
      <c r="BQ31" s="37">
        <v>72</v>
      </c>
      <c r="BR31" s="37">
        <v>69</v>
      </c>
      <c r="BS31" s="37">
        <v>68</v>
      </c>
      <c r="BT31" s="37">
        <v>70</v>
      </c>
      <c r="BU31" s="37">
        <v>70</v>
      </c>
      <c r="BV31" s="37">
        <v>67</v>
      </c>
      <c r="BW31" s="37">
        <v>73</v>
      </c>
      <c r="BX31" s="37">
        <v>71</v>
      </c>
      <c r="BY31" s="37">
        <v>71</v>
      </c>
      <c r="BZ31" s="37">
        <v>71</v>
      </c>
      <c r="CA31" s="37">
        <v>70</v>
      </c>
      <c r="CB31" s="37">
        <v>71</v>
      </c>
      <c r="CC31" s="37">
        <v>74</v>
      </c>
      <c r="CD31" s="37">
        <v>69</v>
      </c>
      <c r="CE31" s="37">
        <v>71</v>
      </c>
      <c r="CF31" s="37">
        <v>70</v>
      </c>
      <c r="CG31" s="37">
        <v>70</v>
      </c>
      <c r="CH31" s="37">
        <v>74</v>
      </c>
      <c r="CI31" s="37">
        <v>72</v>
      </c>
      <c r="CJ31" s="37">
        <v>68</v>
      </c>
      <c r="CK31" s="37">
        <v>73</v>
      </c>
      <c r="CL31" s="37">
        <v>76</v>
      </c>
      <c r="CM31" s="37">
        <v>72</v>
      </c>
      <c r="CN31" s="37">
        <v>71</v>
      </c>
      <c r="CO31" s="37">
        <v>70</v>
      </c>
      <c r="CP31" s="37">
        <v>68</v>
      </c>
      <c r="CQ31" s="37">
        <v>69</v>
      </c>
      <c r="CR31" s="37">
        <v>66</v>
      </c>
      <c r="CS31" s="37">
        <v>70</v>
      </c>
      <c r="CT31" s="37">
        <v>71</v>
      </c>
      <c r="CU31" s="37">
        <v>74</v>
      </c>
      <c r="CV31" s="37">
        <v>74</v>
      </c>
      <c r="CW31" s="37">
        <v>74</v>
      </c>
      <c r="CX31" s="37">
        <v>68</v>
      </c>
      <c r="CY31" s="37">
        <v>69</v>
      </c>
      <c r="CZ31" s="37">
        <v>73</v>
      </c>
      <c r="DA31" s="37">
        <v>65</v>
      </c>
      <c r="DB31" s="37">
        <v>73</v>
      </c>
      <c r="DC31" s="37">
        <v>73.87602</v>
      </c>
      <c r="DD31" s="37">
        <v>71.99641000000001</v>
      </c>
      <c r="DE31" s="37">
        <v>73.41274</v>
      </c>
      <c r="DF31" s="37">
        <v>74.74483000000001</v>
      </c>
      <c r="DG31" s="37">
        <v>74.02485</v>
      </c>
      <c r="DH31" s="37">
        <v>72.57652</v>
      </c>
      <c r="DI31" s="37">
        <v>73.42660000000001</v>
      </c>
      <c r="DJ31" s="37">
        <v>72.8256</v>
      </c>
      <c r="DK31" s="37">
        <v>72.63588999999999</v>
      </c>
      <c r="DL31" s="37">
        <v>75.30242999999999</v>
      </c>
    </row>
    <row r="32" spans="1:116" ht="12.75">
      <c r="A32" s="8" t="s">
        <v>86</v>
      </c>
      <c r="B32" s="8"/>
      <c r="C32" s="37">
        <v>2</v>
      </c>
      <c r="D32" s="37">
        <v>2</v>
      </c>
      <c r="E32" s="37">
        <v>2</v>
      </c>
      <c r="F32" s="37">
        <v>0</v>
      </c>
      <c r="G32" s="37">
        <v>0</v>
      </c>
      <c r="H32" s="37">
        <v>1</v>
      </c>
      <c r="I32" s="37">
        <v>3</v>
      </c>
      <c r="J32" s="37">
        <v>0</v>
      </c>
      <c r="K32" s="37">
        <v>1</v>
      </c>
      <c r="L32" s="37">
        <v>5</v>
      </c>
      <c r="M32" s="37">
        <v>3</v>
      </c>
      <c r="N32" s="37">
        <v>3</v>
      </c>
      <c r="O32" s="37">
        <v>0</v>
      </c>
      <c r="P32" s="37">
        <v>4</v>
      </c>
      <c r="Q32" s="37">
        <v>1</v>
      </c>
      <c r="R32" s="37">
        <v>2</v>
      </c>
      <c r="S32" s="37">
        <v>1</v>
      </c>
      <c r="T32" s="37">
        <v>3</v>
      </c>
      <c r="U32" s="37">
        <v>2</v>
      </c>
      <c r="V32" s="37">
        <v>2</v>
      </c>
      <c r="W32" s="37">
        <v>0</v>
      </c>
      <c r="X32" s="37">
        <v>3</v>
      </c>
      <c r="Y32" s="37">
        <v>4</v>
      </c>
      <c r="Z32" s="37">
        <v>5</v>
      </c>
      <c r="AA32" s="37">
        <v>3</v>
      </c>
      <c r="AB32" s="37">
        <v>4</v>
      </c>
      <c r="AC32" s="37">
        <v>0</v>
      </c>
      <c r="AD32" s="37">
        <v>4</v>
      </c>
      <c r="AE32" s="37">
        <v>2</v>
      </c>
      <c r="AF32" s="37">
        <v>2</v>
      </c>
      <c r="AG32" s="37">
        <v>2</v>
      </c>
      <c r="AH32" s="37">
        <v>3</v>
      </c>
      <c r="AI32" s="37">
        <v>2</v>
      </c>
      <c r="AJ32" s="37">
        <v>2</v>
      </c>
      <c r="AK32" s="37">
        <v>1</v>
      </c>
      <c r="AL32" s="37">
        <v>2</v>
      </c>
      <c r="AM32" s="37">
        <v>5</v>
      </c>
      <c r="AN32" s="37">
        <v>0</v>
      </c>
      <c r="AO32" s="37">
        <v>2</v>
      </c>
      <c r="AP32" s="37">
        <v>5</v>
      </c>
      <c r="AQ32" s="37">
        <v>2</v>
      </c>
      <c r="AR32" s="37">
        <v>2</v>
      </c>
      <c r="AS32" s="37">
        <v>4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1</v>
      </c>
      <c r="BA32" s="37">
        <v>3</v>
      </c>
      <c r="BB32" s="37">
        <v>6</v>
      </c>
      <c r="BC32" s="37">
        <v>0</v>
      </c>
      <c r="BD32" s="37">
        <v>1</v>
      </c>
      <c r="BE32" s="37">
        <v>2</v>
      </c>
      <c r="BF32" s="37">
        <v>4</v>
      </c>
      <c r="BG32" s="37">
        <v>3</v>
      </c>
      <c r="BH32" s="37">
        <v>0</v>
      </c>
      <c r="BI32" s="37">
        <v>0</v>
      </c>
      <c r="BJ32" s="37">
        <v>3</v>
      </c>
      <c r="BK32" s="37">
        <v>2</v>
      </c>
      <c r="BL32" s="37">
        <v>2</v>
      </c>
      <c r="BM32" s="37">
        <v>4</v>
      </c>
      <c r="BN32" s="37">
        <v>3</v>
      </c>
      <c r="BO32" s="37">
        <v>4</v>
      </c>
      <c r="BP32" s="37">
        <v>5</v>
      </c>
      <c r="BQ32" s="37">
        <v>0</v>
      </c>
      <c r="BR32" s="37">
        <v>4</v>
      </c>
      <c r="BS32" s="37">
        <v>6</v>
      </c>
      <c r="BT32" s="37">
        <v>1</v>
      </c>
      <c r="BU32" s="37">
        <v>2</v>
      </c>
      <c r="BV32" s="37">
        <v>3</v>
      </c>
      <c r="BW32" s="37">
        <v>4</v>
      </c>
      <c r="BX32" s="37">
        <v>2</v>
      </c>
      <c r="BY32" s="37">
        <v>1</v>
      </c>
      <c r="BZ32" s="37">
        <v>2</v>
      </c>
      <c r="CA32" s="37">
        <v>3</v>
      </c>
      <c r="CB32" s="37">
        <v>4</v>
      </c>
      <c r="CC32" s="37">
        <v>0</v>
      </c>
      <c r="CD32" s="37">
        <v>4</v>
      </c>
      <c r="CE32" s="37">
        <v>0</v>
      </c>
      <c r="CF32" s="37">
        <v>2</v>
      </c>
      <c r="CG32" s="37">
        <v>2</v>
      </c>
      <c r="CH32" s="37">
        <v>2</v>
      </c>
      <c r="CI32" s="37">
        <v>2</v>
      </c>
      <c r="CJ32" s="37">
        <v>1</v>
      </c>
      <c r="CK32" s="37">
        <v>1</v>
      </c>
      <c r="CL32" s="37">
        <v>0</v>
      </c>
      <c r="CM32" s="37">
        <v>2</v>
      </c>
      <c r="CN32" s="37">
        <v>6</v>
      </c>
      <c r="CO32" s="37">
        <v>0</v>
      </c>
      <c r="CP32" s="37">
        <v>0</v>
      </c>
      <c r="CQ32" s="37">
        <v>4</v>
      </c>
      <c r="CR32" s="37">
        <v>0</v>
      </c>
      <c r="CS32" s="37">
        <v>3</v>
      </c>
      <c r="CT32" s="37">
        <v>2</v>
      </c>
      <c r="CU32" s="37">
        <v>2</v>
      </c>
      <c r="CV32" s="37">
        <v>3</v>
      </c>
      <c r="CW32" s="37">
        <v>1</v>
      </c>
      <c r="CX32" s="37">
        <v>3</v>
      </c>
      <c r="CY32" s="37">
        <v>4</v>
      </c>
      <c r="CZ32" s="37">
        <v>0</v>
      </c>
      <c r="DA32" s="37">
        <v>1</v>
      </c>
      <c r="DB32" s="37">
        <v>4</v>
      </c>
      <c r="DC32" s="37">
        <v>4.05266</v>
      </c>
      <c r="DD32" s="37">
        <v>4.08231</v>
      </c>
      <c r="DE32" s="37">
        <v>5.26296</v>
      </c>
      <c r="DF32" s="37">
        <v>3.55868</v>
      </c>
      <c r="DG32" s="37">
        <v>4.918760000000001</v>
      </c>
      <c r="DH32" s="37">
        <v>1.7213399999999999</v>
      </c>
      <c r="DI32" s="37">
        <v>4.435270000000001</v>
      </c>
      <c r="DJ32" s="37">
        <v>3.22908</v>
      </c>
      <c r="DK32" s="37">
        <v>4.980360000000001</v>
      </c>
      <c r="DL32" s="37">
        <v>2.8971999999999998</v>
      </c>
    </row>
    <row r="33" spans="1:116" ht="12.75">
      <c r="A33" s="8" t="s">
        <v>88</v>
      </c>
      <c r="B33" s="8"/>
      <c r="C33" s="37">
        <v>10</v>
      </c>
      <c r="D33" s="37">
        <v>26</v>
      </c>
      <c r="E33" s="37">
        <v>41</v>
      </c>
      <c r="F33" s="37">
        <v>0</v>
      </c>
      <c r="G33" s="37">
        <v>19</v>
      </c>
      <c r="H33" s="37">
        <v>30</v>
      </c>
      <c r="I33" s="37">
        <v>0</v>
      </c>
      <c r="J33" s="37">
        <v>0</v>
      </c>
      <c r="K33" s="37">
        <v>10</v>
      </c>
      <c r="L33" s="37">
        <v>16</v>
      </c>
      <c r="M33" s="37">
        <v>18</v>
      </c>
      <c r="N33" s="37">
        <v>16</v>
      </c>
      <c r="O33" s="37">
        <v>15</v>
      </c>
      <c r="P33" s="37">
        <v>18</v>
      </c>
      <c r="Q33" s="37">
        <v>39</v>
      </c>
      <c r="R33" s="37">
        <v>24</v>
      </c>
      <c r="S33" s="37">
        <v>18</v>
      </c>
      <c r="T33" s="37">
        <v>11</v>
      </c>
      <c r="U33" s="37">
        <v>6</v>
      </c>
      <c r="V33" s="37">
        <v>15</v>
      </c>
      <c r="W33" s="37">
        <v>24</v>
      </c>
      <c r="X33" s="37">
        <v>11</v>
      </c>
      <c r="Y33" s="37">
        <v>29</v>
      </c>
      <c r="Z33" s="37">
        <v>18</v>
      </c>
      <c r="AA33" s="37">
        <v>95</v>
      </c>
      <c r="AB33" s="37">
        <v>17</v>
      </c>
      <c r="AC33" s="37">
        <v>7</v>
      </c>
      <c r="AD33" s="37">
        <v>12</v>
      </c>
      <c r="AE33" s="37">
        <v>22</v>
      </c>
      <c r="AF33" s="37">
        <v>18</v>
      </c>
      <c r="AG33" s="37">
        <v>17</v>
      </c>
      <c r="AH33" s="37">
        <v>19</v>
      </c>
      <c r="AI33" s="37">
        <v>19</v>
      </c>
      <c r="AJ33" s="37">
        <v>24</v>
      </c>
      <c r="AK33" s="37">
        <v>13</v>
      </c>
      <c r="AL33" s="37">
        <v>22</v>
      </c>
      <c r="AM33" s="37">
        <v>13</v>
      </c>
      <c r="AN33" s="37">
        <v>25</v>
      </c>
      <c r="AO33" s="37">
        <v>15</v>
      </c>
      <c r="AP33" s="37">
        <v>10</v>
      </c>
      <c r="AQ33" s="37">
        <v>7</v>
      </c>
      <c r="AR33" s="37">
        <v>15</v>
      </c>
      <c r="AS33" s="37">
        <v>24</v>
      </c>
      <c r="AT33" s="37">
        <v>25</v>
      </c>
      <c r="AU33" s="37">
        <v>31</v>
      </c>
      <c r="AV33" s="37">
        <v>11</v>
      </c>
      <c r="AW33" s="37">
        <v>10</v>
      </c>
      <c r="AX33" s="37">
        <v>21</v>
      </c>
      <c r="AY33" s="37">
        <v>14</v>
      </c>
      <c r="AZ33" s="37">
        <v>22</v>
      </c>
      <c r="BA33" s="37">
        <v>14</v>
      </c>
      <c r="BB33" s="37">
        <v>17</v>
      </c>
      <c r="BC33" s="37">
        <v>10</v>
      </c>
      <c r="BD33" s="37">
        <v>15</v>
      </c>
      <c r="BE33" s="37">
        <v>6</v>
      </c>
      <c r="BF33" s="37">
        <v>20</v>
      </c>
      <c r="BG33" s="37">
        <v>14</v>
      </c>
      <c r="BH33" s="37">
        <v>12</v>
      </c>
      <c r="BI33" s="37">
        <v>15</v>
      </c>
      <c r="BJ33" s="37">
        <v>24</v>
      </c>
      <c r="BK33" s="37">
        <v>20</v>
      </c>
      <c r="BL33" s="37">
        <v>16</v>
      </c>
      <c r="BM33" s="37">
        <v>9</v>
      </c>
      <c r="BN33" s="37">
        <v>25</v>
      </c>
      <c r="BO33" s="37">
        <v>16</v>
      </c>
      <c r="BP33" s="37">
        <v>24</v>
      </c>
      <c r="BQ33" s="37">
        <v>22</v>
      </c>
      <c r="BR33" s="37">
        <v>5</v>
      </c>
      <c r="BS33" s="37">
        <v>24</v>
      </c>
      <c r="BT33" s="37">
        <v>17</v>
      </c>
      <c r="BU33" s="37">
        <v>9</v>
      </c>
      <c r="BV33" s="37">
        <v>23</v>
      </c>
      <c r="BW33" s="37">
        <v>13</v>
      </c>
      <c r="BX33" s="37">
        <v>22</v>
      </c>
      <c r="BY33" s="37">
        <v>20</v>
      </c>
      <c r="BZ33" s="37">
        <v>13</v>
      </c>
      <c r="CA33" s="37">
        <v>7</v>
      </c>
      <c r="CB33" s="37">
        <v>7</v>
      </c>
      <c r="CC33" s="37">
        <v>10</v>
      </c>
      <c r="CD33" s="37">
        <v>31</v>
      </c>
      <c r="CE33" s="37">
        <v>22</v>
      </c>
      <c r="CF33" s="37">
        <v>20</v>
      </c>
      <c r="CG33" s="37">
        <v>16</v>
      </c>
      <c r="CH33" s="37">
        <v>18</v>
      </c>
      <c r="CI33" s="37">
        <v>18</v>
      </c>
      <c r="CJ33" s="37">
        <v>23</v>
      </c>
      <c r="CK33" s="37">
        <v>17</v>
      </c>
      <c r="CL33" s="37">
        <v>1</v>
      </c>
      <c r="CM33" s="37">
        <v>5</v>
      </c>
      <c r="CN33" s="37">
        <v>7</v>
      </c>
      <c r="CO33" s="37">
        <v>1</v>
      </c>
      <c r="CP33" s="37">
        <v>6</v>
      </c>
      <c r="CQ33" s="37">
        <v>0</v>
      </c>
      <c r="CR33" s="37">
        <v>21</v>
      </c>
      <c r="CS33" s="37">
        <v>9</v>
      </c>
      <c r="CT33" s="37">
        <v>13</v>
      </c>
      <c r="CU33" s="37">
        <v>19</v>
      </c>
      <c r="CV33" s="37">
        <v>14</v>
      </c>
      <c r="CW33" s="37">
        <v>4</v>
      </c>
      <c r="CX33" s="37">
        <v>0</v>
      </c>
      <c r="CY33" s="37">
        <v>0</v>
      </c>
      <c r="CZ33" s="37">
        <v>3</v>
      </c>
      <c r="DA33" s="37">
        <v>1</v>
      </c>
      <c r="DB33" s="37">
        <v>3</v>
      </c>
      <c r="DC33" s="37">
        <v>11.352790000000002</v>
      </c>
      <c r="DD33" s="37">
        <v>11.18093</v>
      </c>
      <c r="DE33" s="37">
        <v>10.594919999999998</v>
      </c>
      <c r="DF33" s="37">
        <v>14.57075</v>
      </c>
      <c r="DG33" s="37">
        <v>9.45404</v>
      </c>
      <c r="DH33" s="37">
        <v>7.9122900000000005</v>
      </c>
      <c r="DI33" s="37">
        <v>12.47867</v>
      </c>
      <c r="DJ33" s="37">
        <v>12.36902</v>
      </c>
      <c r="DK33" s="37">
        <v>10.504809999999999</v>
      </c>
      <c r="DL33" s="37">
        <v>14.25008</v>
      </c>
    </row>
    <row r="34" spans="1:116" ht="12.75">
      <c r="A34" s="8" t="s">
        <v>190</v>
      </c>
      <c r="B34" s="8"/>
      <c r="C34" s="37">
        <v>43</v>
      </c>
      <c r="D34" s="37">
        <v>27</v>
      </c>
      <c r="E34" s="37">
        <v>31</v>
      </c>
      <c r="F34" s="37">
        <v>34</v>
      </c>
      <c r="G34" s="37">
        <v>11</v>
      </c>
      <c r="H34" s="37">
        <v>31</v>
      </c>
      <c r="I34" s="37">
        <v>44</v>
      </c>
      <c r="J34" s="37">
        <v>36</v>
      </c>
      <c r="K34" s="37">
        <v>29</v>
      </c>
      <c r="L34" s="37">
        <v>40</v>
      </c>
      <c r="M34" s="37">
        <v>23</v>
      </c>
      <c r="N34" s="37">
        <v>30</v>
      </c>
      <c r="O34" s="37">
        <v>34</v>
      </c>
      <c r="P34" s="37">
        <v>11</v>
      </c>
      <c r="Q34" s="37">
        <v>16</v>
      </c>
      <c r="R34" s="37">
        <v>50</v>
      </c>
      <c r="S34" s="37">
        <v>31</v>
      </c>
      <c r="T34" s="37">
        <v>16</v>
      </c>
      <c r="U34" s="37">
        <v>39</v>
      </c>
      <c r="V34" s="37">
        <v>43</v>
      </c>
      <c r="W34" s="37">
        <v>20</v>
      </c>
      <c r="X34" s="37">
        <v>31</v>
      </c>
      <c r="Y34" s="37">
        <v>26</v>
      </c>
      <c r="Z34" s="37">
        <v>34</v>
      </c>
      <c r="AA34" s="37">
        <v>32</v>
      </c>
      <c r="AB34" s="37">
        <v>38</v>
      </c>
      <c r="AC34" s="37">
        <v>34</v>
      </c>
      <c r="AD34" s="37">
        <v>13</v>
      </c>
      <c r="AE34" s="37">
        <v>29</v>
      </c>
      <c r="AF34" s="37">
        <v>20</v>
      </c>
      <c r="AG34" s="37">
        <v>31</v>
      </c>
      <c r="AH34" s="37">
        <v>33</v>
      </c>
      <c r="AI34" s="37">
        <v>6</v>
      </c>
      <c r="AJ34" s="37">
        <v>34</v>
      </c>
      <c r="AK34" s="37">
        <v>29</v>
      </c>
      <c r="AL34" s="37">
        <v>29</v>
      </c>
      <c r="AM34" s="37">
        <v>43</v>
      </c>
      <c r="AN34" s="37">
        <v>29</v>
      </c>
      <c r="AO34" s="37">
        <v>18</v>
      </c>
      <c r="AP34" s="37">
        <v>58</v>
      </c>
      <c r="AQ34" s="37">
        <v>36</v>
      </c>
      <c r="AR34" s="37">
        <v>16</v>
      </c>
      <c r="AS34" s="37">
        <v>33</v>
      </c>
      <c r="AT34" s="37">
        <v>15</v>
      </c>
      <c r="AU34" s="37">
        <v>23</v>
      </c>
      <c r="AV34" s="37">
        <v>35</v>
      </c>
      <c r="AW34" s="37">
        <v>35</v>
      </c>
      <c r="AX34" s="37">
        <v>25</v>
      </c>
      <c r="AY34" s="37">
        <v>23</v>
      </c>
      <c r="AZ34" s="37">
        <v>26</v>
      </c>
      <c r="BA34" s="37">
        <v>22</v>
      </c>
      <c r="BB34" s="37">
        <v>42</v>
      </c>
      <c r="BC34" s="37">
        <v>20</v>
      </c>
      <c r="BD34" s="37">
        <v>4</v>
      </c>
      <c r="BE34" s="37">
        <v>17</v>
      </c>
      <c r="BF34" s="37">
        <v>21</v>
      </c>
      <c r="BG34" s="37">
        <v>28</v>
      </c>
      <c r="BH34" s="37">
        <v>26</v>
      </c>
      <c r="BI34" s="37">
        <v>32</v>
      </c>
      <c r="BJ34" s="37">
        <v>42</v>
      </c>
      <c r="BK34" s="37">
        <v>32</v>
      </c>
      <c r="BL34" s="37">
        <v>18</v>
      </c>
      <c r="BM34" s="37">
        <v>27</v>
      </c>
      <c r="BN34" s="37">
        <v>27</v>
      </c>
      <c r="BO34" s="37">
        <v>34</v>
      </c>
      <c r="BP34" s="37">
        <v>39</v>
      </c>
      <c r="BQ34" s="37">
        <v>20</v>
      </c>
      <c r="BR34" s="37">
        <v>14</v>
      </c>
      <c r="BS34" s="37">
        <v>25</v>
      </c>
      <c r="BT34" s="37">
        <v>34</v>
      </c>
      <c r="BU34" s="37">
        <v>9</v>
      </c>
      <c r="BV34" s="37">
        <v>29</v>
      </c>
      <c r="BW34" s="37">
        <v>45</v>
      </c>
      <c r="BX34" s="37">
        <v>23</v>
      </c>
      <c r="BY34" s="37">
        <v>29</v>
      </c>
      <c r="BZ34" s="37">
        <v>39</v>
      </c>
      <c r="CA34" s="37">
        <v>14</v>
      </c>
      <c r="CB34" s="37">
        <v>20</v>
      </c>
      <c r="CC34" s="37">
        <v>29</v>
      </c>
      <c r="CD34" s="37">
        <v>27</v>
      </c>
      <c r="CE34" s="37">
        <v>34</v>
      </c>
      <c r="CF34" s="37">
        <v>27</v>
      </c>
      <c r="CG34" s="37">
        <v>25</v>
      </c>
      <c r="CH34" s="37">
        <v>22</v>
      </c>
      <c r="CI34" s="37">
        <v>23</v>
      </c>
      <c r="CJ34" s="37">
        <v>27</v>
      </c>
      <c r="CK34" s="37">
        <v>41</v>
      </c>
      <c r="CL34" s="37">
        <v>22</v>
      </c>
      <c r="CM34" s="37">
        <v>29</v>
      </c>
      <c r="CN34" s="37">
        <v>12</v>
      </c>
      <c r="CO34" s="37">
        <v>26</v>
      </c>
      <c r="CP34" s="37">
        <v>23</v>
      </c>
      <c r="CQ34" s="37">
        <v>8</v>
      </c>
      <c r="CR34" s="37">
        <v>7</v>
      </c>
      <c r="CS34" s="37">
        <v>19</v>
      </c>
      <c r="CT34" s="37">
        <v>15</v>
      </c>
      <c r="CU34" s="37">
        <v>25</v>
      </c>
      <c r="CV34" s="37">
        <v>7</v>
      </c>
      <c r="CW34" s="37">
        <v>33</v>
      </c>
      <c r="CX34" s="37">
        <v>19</v>
      </c>
      <c r="CY34" s="37">
        <v>26</v>
      </c>
      <c r="CZ34" s="37">
        <v>20</v>
      </c>
      <c r="DA34" s="37">
        <v>20</v>
      </c>
      <c r="DB34" s="37">
        <v>15</v>
      </c>
      <c r="DC34" s="37">
        <v>25.51357</v>
      </c>
      <c r="DD34" s="37">
        <v>25.80334</v>
      </c>
      <c r="DE34" s="37">
        <v>31.634370000000004</v>
      </c>
      <c r="DF34" s="37">
        <v>28.64757</v>
      </c>
      <c r="DG34" s="37">
        <v>23.42098</v>
      </c>
      <c r="DH34" s="37">
        <v>26.39537</v>
      </c>
      <c r="DI34" s="37">
        <v>27.85269</v>
      </c>
      <c r="DJ34" s="37">
        <v>27.094739999999998</v>
      </c>
      <c r="DK34" s="37">
        <v>26.13969</v>
      </c>
      <c r="DL34" s="37">
        <v>25.117320000000003</v>
      </c>
    </row>
    <row r="35" spans="1:116" ht="12.75">
      <c r="A35" s="8" t="s">
        <v>191</v>
      </c>
      <c r="B35" s="8"/>
      <c r="C35" s="37">
        <v>0</v>
      </c>
      <c r="D35" s="37">
        <v>0</v>
      </c>
      <c r="E35" s="37">
        <v>3</v>
      </c>
      <c r="F35" s="37">
        <v>0</v>
      </c>
      <c r="G35" s="37">
        <v>0</v>
      </c>
      <c r="H35" s="37">
        <v>0</v>
      </c>
      <c r="I35" s="37">
        <v>1</v>
      </c>
      <c r="J35" s="37">
        <v>2</v>
      </c>
      <c r="K35" s="37">
        <v>2</v>
      </c>
      <c r="L35" s="37">
        <v>5</v>
      </c>
      <c r="M35" s="37">
        <v>0</v>
      </c>
      <c r="N35" s="37">
        <v>0</v>
      </c>
      <c r="O35" s="37">
        <v>2</v>
      </c>
      <c r="P35" s="37">
        <v>2</v>
      </c>
      <c r="Q35" s="37">
        <v>3</v>
      </c>
      <c r="R35" s="37">
        <v>0</v>
      </c>
      <c r="S35" s="37">
        <v>2</v>
      </c>
      <c r="T35" s="37">
        <v>0</v>
      </c>
      <c r="U35" s="37">
        <v>0</v>
      </c>
      <c r="V35" s="37">
        <v>1</v>
      </c>
      <c r="W35" s="37">
        <v>3</v>
      </c>
      <c r="X35" s="37">
        <v>2</v>
      </c>
      <c r="Y35" s="37">
        <v>0</v>
      </c>
      <c r="Z35" s="37">
        <v>0</v>
      </c>
      <c r="AA35" s="37">
        <v>2</v>
      </c>
      <c r="AB35" s="37">
        <v>0</v>
      </c>
      <c r="AC35" s="37">
        <v>0</v>
      </c>
      <c r="AD35" s="37">
        <v>2</v>
      </c>
      <c r="AE35" s="37">
        <v>1</v>
      </c>
      <c r="AF35" s="37">
        <v>3</v>
      </c>
      <c r="AG35" s="37">
        <v>2</v>
      </c>
      <c r="AH35" s="37">
        <v>1</v>
      </c>
      <c r="AI35" s="37">
        <v>1</v>
      </c>
      <c r="AJ35" s="37">
        <v>0</v>
      </c>
      <c r="AK35" s="37">
        <v>0</v>
      </c>
      <c r="AL35" s="37">
        <v>1</v>
      </c>
      <c r="AM35" s="37">
        <v>1</v>
      </c>
      <c r="AN35" s="37">
        <v>0</v>
      </c>
      <c r="AO35" s="37">
        <v>1</v>
      </c>
      <c r="AP35" s="37">
        <v>0</v>
      </c>
      <c r="AQ35" s="37">
        <v>0</v>
      </c>
      <c r="AR35" s="37">
        <v>0</v>
      </c>
      <c r="AS35" s="37">
        <v>1</v>
      </c>
      <c r="AT35" s="37">
        <v>1</v>
      </c>
      <c r="AU35" s="37">
        <v>1</v>
      </c>
      <c r="AV35" s="37">
        <v>0</v>
      </c>
      <c r="AW35" s="37">
        <v>0</v>
      </c>
      <c r="AX35" s="37">
        <v>3</v>
      </c>
      <c r="AY35" s="37">
        <v>0</v>
      </c>
      <c r="AZ35" s="37">
        <v>1</v>
      </c>
      <c r="BA35" s="37">
        <v>0</v>
      </c>
      <c r="BB35" s="37">
        <v>0</v>
      </c>
      <c r="BC35" s="37">
        <v>2</v>
      </c>
      <c r="BD35" s="37">
        <v>2</v>
      </c>
      <c r="BE35" s="37">
        <v>3</v>
      </c>
      <c r="BF35" s="37">
        <v>1</v>
      </c>
      <c r="BG35" s="37">
        <v>0</v>
      </c>
      <c r="BH35" s="37">
        <v>3</v>
      </c>
      <c r="BI35" s="37">
        <v>2</v>
      </c>
      <c r="BJ35" s="37">
        <v>1</v>
      </c>
      <c r="BK35" s="37">
        <v>0</v>
      </c>
      <c r="BL35" s="37">
        <v>0</v>
      </c>
      <c r="BM35" s="37">
        <v>0</v>
      </c>
      <c r="BN35" s="37">
        <v>0</v>
      </c>
      <c r="BO35" s="37">
        <v>2</v>
      </c>
      <c r="BP35" s="37">
        <v>0</v>
      </c>
      <c r="BQ35" s="37">
        <v>0</v>
      </c>
      <c r="BR35" s="37">
        <v>1</v>
      </c>
      <c r="BS35" s="37">
        <v>3</v>
      </c>
      <c r="BT35" s="37">
        <v>0</v>
      </c>
      <c r="BU35" s="37">
        <v>2</v>
      </c>
      <c r="BV35" s="37">
        <v>2</v>
      </c>
      <c r="BW35" s="37">
        <v>2</v>
      </c>
      <c r="BX35" s="37">
        <v>3</v>
      </c>
      <c r="BY35" s="37">
        <v>2</v>
      </c>
      <c r="BZ35" s="37">
        <v>0</v>
      </c>
      <c r="CA35" s="37">
        <v>3</v>
      </c>
      <c r="CB35" s="37">
        <v>2</v>
      </c>
      <c r="CC35" s="37">
        <v>0</v>
      </c>
      <c r="CD35" s="37">
        <v>2</v>
      </c>
      <c r="CE35" s="37">
        <v>0</v>
      </c>
      <c r="CF35" s="37">
        <v>2</v>
      </c>
      <c r="CG35" s="37">
        <v>3</v>
      </c>
      <c r="CH35" s="37">
        <v>0</v>
      </c>
      <c r="CI35" s="37">
        <v>4</v>
      </c>
      <c r="CJ35" s="37">
        <v>0</v>
      </c>
      <c r="CK35" s="37">
        <v>3</v>
      </c>
      <c r="CL35" s="37">
        <v>0</v>
      </c>
      <c r="CM35" s="37">
        <v>0</v>
      </c>
      <c r="CN35" s="37">
        <v>3</v>
      </c>
      <c r="CO35" s="37">
        <v>1</v>
      </c>
      <c r="CP35" s="37">
        <v>1</v>
      </c>
      <c r="CQ35" s="37">
        <v>3</v>
      </c>
      <c r="CR35" s="37">
        <v>2</v>
      </c>
      <c r="CS35" s="37">
        <v>0</v>
      </c>
      <c r="CT35" s="37">
        <v>0</v>
      </c>
      <c r="CU35" s="37">
        <v>0</v>
      </c>
      <c r="CV35" s="37">
        <v>0</v>
      </c>
      <c r="CW35" s="37">
        <v>0</v>
      </c>
      <c r="CX35" s="37">
        <v>2</v>
      </c>
      <c r="CY35" s="37">
        <v>0</v>
      </c>
      <c r="CZ35" s="37">
        <v>4</v>
      </c>
      <c r="DA35" s="37">
        <v>3</v>
      </c>
      <c r="DB35" s="37">
        <v>1</v>
      </c>
      <c r="DC35" s="37">
        <v>0.8007400000000001</v>
      </c>
      <c r="DD35" s="37">
        <v>0.36995</v>
      </c>
      <c r="DE35" s="37">
        <v>0.81936</v>
      </c>
      <c r="DF35" s="37">
        <v>0.94208</v>
      </c>
      <c r="DG35" s="37">
        <v>0.93353</v>
      </c>
      <c r="DH35" s="37">
        <v>1.2124899999999998</v>
      </c>
      <c r="DI35" s="37">
        <v>1.4631199999999998</v>
      </c>
      <c r="DJ35" s="37">
        <v>1.4877799999999999</v>
      </c>
      <c r="DK35" s="37">
        <v>0.9297900000000001</v>
      </c>
      <c r="DL35" s="37">
        <v>1.50821</v>
      </c>
    </row>
    <row r="36" spans="1:116" ht="12.75">
      <c r="A36" s="8" t="s">
        <v>87</v>
      </c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4"/>
      <c r="AU36" s="4"/>
      <c r="AV36" s="4"/>
      <c r="AW36" s="4"/>
      <c r="AX36" s="12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12"/>
      <c r="BM36" s="4"/>
      <c r="BN36" s="4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11"/>
      <c r="CC36" s="3"/>
      <c r="CD36" s="3"/>
      <c r="CE36" s="3"/>
      <c r="CF36" s="3"/>
      <c r="CG36" s="3"/>
      <c r="CH36" s="3"/>
      <c r="CI36" s="3"/>
      <c r="CJ36" s="3"/>
      <c r="CK36" s="3"/>
      <c r="DC36" s="37">
        <v>15.173680000000001</v>
      </c>
      <c r="DD36" s="37">
        <v>13.598909999999998</v>
      </c>
      <c r="DE36" s="37">
        <v>17.619850000000007</v>
      </c>
      <c r="DF36" s="37">
        <v>16.39733</v>
      </c>
      <c r="DG36" s="37">
        <v>14.08606</v>
      </c>
      <c r="DH36" s="37">
        <v>12.54084</v>
      </c>
      <c r="DI36" s="37">
        <v>14.85816</v>
      </c>
      <c r="DJ36" s="37">
        <v>14.94765</v>
      </c>
      <c r="DK36" s="37">
        <v>15.244259999999997</v>
      </c>
      <c r="DL36" s="37">
        <v>16.048489999999997</v>
      </c>
    </row>
    <row r="38" spans="1:2" ht="12.75">
      <c r="A38" s="8" t="s">
        <v>128</v>
      </c>
      <c r="B38" s="8"/>
    </row>
    <row r="39" spans="1:2" ht="12.75">
      <c r="A39" s="8" t="s">
        <v>146</v>
      </c>
      <c r="B39" s="8"/>
    </row>
    <row r="40" spans="1:106" ht="12.75">
      <c r="A40" s="13" t="s">
        <v>82</v>
      </c>
      <c r="B40" s="13"/>
      <c r="Z40" s="18">
        <v>9.670939014093232</v>
      </c>
      <c r="AQ40" s="19">
        <v>9.72614588782398</v>
      </c>
      <c r="BK40" s="19">
        <v>11.56378523900164</v>
      </c>
      <c r="CM40" s="19">
        <v>10.37992195826792</v>
      </c>
      <c r="CN40" s="19">
        <v>9.621758575427739</v>
      </c>
      <c r="CR40" s="19">
        <v>9.307012699838666</v>
      </c>
      <c r="DA40" s="19">
        <v>10.39749471604001</v>
      </c>
      <c r="DB40" s="19">
        <v>12.103930659148428</v>
      </c>
    </row>
    <row r="41" spans="1:106" ht="12.75">
      <c r="A41" s="13" t="s">
        <v>129</v>
      </c>
      <c r="B41" s="13"/>
      <c r="Z41" s="18">
        <v>20.90393195633344</v>
      </c>
      <c r="AQ41" s="19">
        <v>21.31900442390861</v>
      </c>
      <c r="BK41" s="19">
        <v>24.641083789036568</v>
      </c>
      <c r="CM41" s="19">
        <v>22.548590540185245</v>
      </c>
      <c r="CN41" s="19">
        <v>20.834502390938958</v>
      </c>
      <c r="CR41" s="19">
        <v>20.161197244947882</v>
      </c>
      <c r="DA41" s="19">
        <v>21.937207286489954</v>
      </c>
      <c r="DB41" s="19">
        <v>25.687394334881272</v>
      </c>
    </row>
    <row r="42" spans="1:106" ht="12.75">
      <c r="A42" s="13" t="s">
        <v>130</v>
      </c>
      <c r="B42" s="13"/>
      <c r="Z42" s="18">
        <v>2.7562531350975257</v>
      </c>
      <c r="AQ42" s="19">
        <v>2.8333043399621762</v>
      </c>
      <c r="BK42" s="19">
        <v>3.2173667613119017</v>
      </c>
      <c r="CM42" s="19">
        <v>2.9834243792952275</v>
      </c>
      <c r="CN42" s="19">
        <v>2.7518016477905807</v>
      </c>
      <c r="CR42" s="19">
        <v>2.6736851074229717</v>
      </c>
      <c r="DA42" s="19">
        <v>2.8402440792348567</v>
      </c>
      <c r="DB42" s="19">
        <v>3.2903927279798317</v>
      </c>
    </row>
    <row r="43" spans="1:106" ht="12.75">
      <c r="A43" s="13" t="s">
        <v>87</v>
      </c>
      <c r="B43" s="13"/>
      <c r="Z43" s="18">
        <v>12.64003323757143</v>
      </c>
      <c r="AQ43" s="19">
        <v>13.3450575614828</v>
      </c>
      <c r="BK43" s="19">
        <v>14.62330629935182</v>
      </c>
      <c r="CM43" s="19">
        <v>13.915973065364021</v>
      </c>
      <c r="CN43" s="19">
        <v>12.85868489302656</v>
      </c>
      <c r="CR43" s="19">
        <v>12.366694890480403</v>
      </c>
      <c r="DA43" s="19">
        <v>13.083953139779819</v>
      </c>
      <c r="DB43" s="19">
        <v>14.910123669334974</v>
      </c>
    </row>
    <row r="44" spans="1:106" ht="12.75">
      <c r="A44" s="13" t="s">
        <v>189</v>
      </c>
      <c r="B44" s="13"/>
      <c r="Z44" s="18">
        <v>3.5774693781140083</v>
      </c>
      <c r="AQ44" s="19">
        <v>3.665649584642037</v>
      </c>
      <c r="BK44" s="19">
        <v>3.968921944179456</v>
      </c>
      <c r="CM44" s="19">
        <v>3.765901021342222</v>
      </c>
      <c r="CN44" s="19">
        <v>3.501631646613252</v>
      </c>
      <c r="CR44" s="19">
        <v>3.3955513841768736</v>
      </c>
      <c r="DA44" s="19">
        <v>3.4220907707285133</v>
      </c>
      <c r="DB44" s="19">
        <v>3.9527408380342357</v>
      </c>
    </row>
    <row r="45" spans="1:106" ht="12.75">
      <c r="A45" s="13" t="s">
        <v>131</v>
      </c>
      <c r="B45" s="13"/>
      <c r="Z45" s="18">
        <v>1.2912350279700089</v>
      </c>
      <c r="AQ45" s="19">
        <v>1.3320427221245845</v>
      </c>
      <c r="BK45" s="19">
        <v>1.4245900607842696</v>
      </c>
      <c r="CM45" s="19">
        <v>1.3826919838077845</v>
      </c>
      <c r="CN45" s="19">
        <v>1.2649154498679283</v>
      </c>
      <c r="CR45" s="19">
        <v>1.2176846583106564</v>
      </c>
      <c r="DA45" s="19">
        <v>1.2403715058176705</v>
      </c>
      <c r="DB45" s="19">
        <v>1.3491647624016414</v>
      </c>
    </row>
    <row r="46" spans="1:106" ht="12.75">
      <c r="A46" s="13" t="s">
        <v>132</v>
      </c>
      <c r="B46" s="13"/>
      <c r="Z46" s="18">
        <v>3.7213734625796446</v>
      </c>
      <c r="AQ46" s="19">
        <v>3.871100258696714</v>
      </c>
      <c r="BK46" s="19">
        <v>4.03523966791507</v>
      </c>
      <c r="CM46" s="19">
        <v>3.9334833159794873</v>
      </c>
      <c r="CN46" s="19">
        <v>3.6819858073428176</v>
      </c>
      <c r="CR46" s="19">
        <v>3.521854817539401</v>
      </c>
      <c r="DA46" s="19">
        <v>3.5304401225140265</v>
      </c>
      <c r="DB46" s="19">
        <v>3.9187176430787245</v>
      </c>
    </row>
    <row r="47" spans="1:106" ht="12.75">
      <c r="A47" s="13" t="s">
        <v>192</v>
      </c>
      <c r="B47" s="13"/>
      <c r="Z47" s="18">
        <v>0.6076477965811388</v>
      </c>
      <c r="AQ47" s="19">
        <v>0.6355978408688034</v>
      </c>
      <c r="BK47" s="19">
        <v>0.6646281442725441</v>
      </c>
      <c r="CM47" s="19">
        <v>0.6469204390213176</v>
      </c>
      <c r="CN47" s="19">
        <v>0.5983642152997062</v>
      </c>
      <c r="CR47" s="19">
        <v>0.5785465391656555</v>
      </c>
      <c r="DA47" s="19">
        <v>0.5588110902263703</v>
      </c>
      <c r="DB47" s="19">
        <v>0.6393229986085537</v>
      </c>
    </row>
    <row r="48" spans="1:106" ht="12.75">
      <c r="A48" s="13" t="s">
        <v>133</v>
      </c>
      <c r="B48" s="13"/>
      <c r="Z48" s="18">
        <v>3.6963342717097807</v>
      </c>
      <c r="AQ48" s="19">
        <v>3.8343046971712935</v>
      </c>
      <c r="BK48" s="19">
        <v>4.123138701951086</v>
      </c>
      <c r="CM48" s="19">
        <v>3.894727943929312</v>
      </c>
      <c r="CN48" s="19">
        <v>3.6024545291020957</v>
      </c>
      <c r="CR48" s="19">
        <v>3.5925464123352677</v>
      </c>
      <c r="DA48" s="19">
        <v>3.401938941954999</v>
      </c>
      <c r="DB48" s="19">
        <v>3.8447981674393357</v>
      </c>
    </row>
    <row r="49" spans="1:106" ht="12.75">
      <c r="A49" s="13" t="s">
        <v>134</v>
      </c>
      <c r="B49" s="13"/>
      <c r="Z49" s="18">
        <v>0.7350946371655224</v>
      </c>
      <c r="AQ49" s="19">
        <v>0.7859494617849644</v>
      </c>
      <c r="BK49" s="19">
        <v>0.8486687097848262</v>
      </c>
      <c r="CM49" s="19">
        <v>0.803092475810232</v>
      </c>
      <c r="CN49" s="19">
        <v>0.727361540478339</v>
      </c>
      <c r="CR49" s="19">
        <v>0.7187145323861293</v>
      </c>
      <c r="DA49" s="19">
        <v>0.6857630023460293</v>
      </c>
      <c r="DB49" s="19">
        <v>0.765617711713665</v>
      </c>
    </row>
    <row r="50" spans="1:106" ht="12.75">
      <c r="A50" s="13" t="s">
        <v>135</v>
      </c>
      <c r="B50" s="13"/>
      <c r="Z50" s="18">
        <v>1.9588737047104847</v>
      </c>
      <c r="AQ50" s="19">
        <v>2.06897359232947</v>
      </c>
      <c r="BK50" s="19">
        <v>2.2093550032281106</v>
      </c>
      <c r="CM50" s="19">
        <v>2.1207732550728964</v>
      </c>
      <c r="CN50" s="19">
        <v>1.980268182601729</v>
      </c>
      <c r="CR50" s="19">
        <v>1.928994588912932</v>
      </c>
      <c r="DA50" s="19">
        <v>1.8281926177293824</v>
      </c>
      <c r="DB50" s="19">
        <v>2.0782541670398853</v>
      </c>
    </row>
    <row r="51" spans="1:106" ht="12.75">
      <c r="A51" s="13" t="s">
        <v>136</v>
      </c>
      <c r="B51" s="13"/>
      <c r="Z51" s="18">
        <v>0.27825477559653206</v>
      </c>
      <c r="AQ51" s="19">
        <v>0.2994527652124665</v>
      </c>
      <c r="BK51" s="19">
        <v>0.3180277052308922</v>
      </c>
      <c r="CM51" s="19">
        <v>0.2987897533215351</v>
      </c>
      <c r="CN51" s="19">
        <v>0.2812667982727629</v>
      </c>
      <c r="CR51" s="19">
        <v>0.2690781034478317</v>
      </c>
      <c r="DA51" s="19">
        <v>0.2586914038171484</v>
      </c>
      <c r="DB51" s="19">
        <v>0.299442868100816</v>
      </c>
    </row>
    <row r="52" spans="1:106" ht="12.75">
      <c r="A52" s="13" t="s">
        <v>194</v>
      </c>
      <c r="B52" s="13"/>
      <c r="Z52" s="18">
        <v>1.7171176871622778</v>
      </c>
      <c r="AQ52" s="19">
        <v>1.7955663706985001</v>
      </c>
      <c r="BK52" s="19">
        <v>1.881716511942258</v>
      </c>
      <c r="CM52" s="19">
        <v>1.847675990723432</v>
      </c>
      <c r="CN52" s="19">
        <v>1.7392696368667682</v>
      </c>
      <c r="CR52" s="19">
        <v>1.6502932497815759</v>
      </c>
      <c r="DA52" s="19">
        <v>1.57031270552982</v>
      </c>
      <c r="DB52" s="19">
        <v>1.8178938496422186</v>
      </c>
    </row>
    <row r="53" spans="1:106" ht="12.75">
      <c r="A53" s="13" t="s">
        <v>137</v>
      </c>
      <c r="B53" s="13"/>
      <c r="Z53" s="18">
        <v>0.26830457875236874</v>
      </c>
      <c r="AQ53" s="19">
        <v>0.2880480290433544</v>
      </c>
      <c r="BK53" s="19">
        <v>0.299609052624778</v>
      </c>
      <c r="CM53" s="19">
        <v>0.2880869596912136</v>
      </c>
      <c r="CN53" s="19">
        <v>0.26906948217239274</v>
      </c>
      <c r="CR53" s="19">
        <v>0.2600285383237276</v>
      </c>
      <c r="DA53" s="19">
        <v>0.24583262971587475</v>
      </c>
      <c r="DB53" s="19">
        <v>0.27980322701572263</v>
      </c>
    </row>
    <row r="54" spans="1:106" ht="12.75">
      <c r="A54" s="13" t="s">
        <v>138</v>
      </c>
      <c r="B54" s="13"/>
      <c r="Z54" s="20">
        <v>248.06752844372392</v>
      </c>
      <c r="AQ54" s="21">
        <v>250.15477283946916</v>
      </c>
      <c r="BK54" s="21">
        <v>273.8171640748167</v>
      </c>
      <c r="CM54" s="21">
        <v>264.8526297590481</v>
      </c>
      <c r="CN54" s="21">
        <v>246.52043226455274</v>
      </c>
      <c r="CR54" s="21">
        <v>241.32030034492954</v>
      </c>
      <c r="DA54" s="21">
        <v>251.37178674294483</v>
      </c>
      <c r="DB54" s="21">
        <v>293.73950819591755</v>
      </c>
    </row>
    <row r="55" spans="1:106" ht="12.75">
      <c r="A55" s="13" t="s">
        <v>193</v>
      </c>
      <c r="B55" s="13"/>
      <c r="Z55" s="18">
        <v>0.8727198214855278</v>
      </c>
      <c r="AQ55" s="19">
        <v>0.8599940940888801</v>
      </c>
      <c r="BK55" s="19">
        <v>0.9989391850342033</v>
      </c>
      <c r="CM55" s="19">
        <v>0.9216972234690464</v>
      </c>
      <c r="CN55" s="19">
        <v>0.8824416419698417</v>
      </c>
      <c r="CR55" s="19">
        <v>0.8221220975178345</v>
      </c>
      <c r="DA55" s="19">
        <v>0.9696635907510913</v>
      </c>
      <c r="DB55" s="19">
        <v>1.1159069131339348</v>
      </c>
    </row>
    <row r="56" spans="1:106" ht="12.75">
      <c r="A56" s="13" t="s">
        <v>139</v>
      </c>
      <c r="B56" s="13"/>
      <c r="Z56" s="18">
        <v>5.029477007369176</v>
      </c>
      <c r="AQ56" s="19">
        <v>4.97960017834114</v>
      </c>
      <c r="BK56" s="19">
        <v>7.12505136193954</v>
      </c>
      <c r="CM56" s="19">
        <v>5.478177662347906</v>
      </c>
      <c r="CN56" s="19">
        <v>4.978480792736429</v>
      </c>
      <c r="CR56" s="19">
        <v>4.848553765165484</v>
      </c>
      <c r="DA56" s="19">
        <v>5.374333073156071</v>
      </c>
      <c r="DB56" s="19">
        <v>6.712580919591767</v>
      </c>
    </row>
    <row r="57" spans="1:106" ht="12.75">
      <c r="A57" s="13" t="s">
        <v>140</v>
      </c>
      <c r="B57" s="13"/>
      <c r="Z57" s="18">
        <v>19.978103005439003</v>
      </c>
      <c r="AQ57" s="19">
        <v>20.635961944014056</v>
      </c>
      <c r="BK57" s="19">
        <v>22.143293448991113</v>
      </c>
      <c r="CM57" s="19">
        <v>20.91422315186871</v>
      </c>
      <c r="CN57" s="19">
        <v>19.375875257211415</v>
      </c>
      <c r="CR57" s="19">
        <v>18.779242261655586</v>
      </c>
      <c r="DA57" s="19">
        <v>18.015917260799974</v>
      </c>
      <c r="DB57" s="19">
        <v>20.488900438091875</v>
      </c>
    </row>
    <row r="58" spans="1:106" ht="12.75">
      <c r="A58" s="13" t="s">
        <v>141</v>
      </c>
      <c r="B58" s="13"/>
      <c r="Z58" s="18">
        <v>2.4988125922844406</v>
      </c>
      <c r="AQ58" s="19">
        <v>2.5728051006970616</v>
      </c>
      <c r="BK58" s="19">
        <v>2.8211923180857883</v>
      </c>
      <c r="CM58" s="19">
        <v>2.6903588529092297</v>
      </c>
      <c r="CN58" s="19">
        <v>2.47684947909831</v>
      </c>
      <c r="CR58" s="19">
        <v>2.3436314284157813</v>
      </c>
      <c r="DA58" s="19">
        <v>2.55030652841554</v>
      </c>
      <c r="DB58" s="19">
        <v>2.871035358589007</v>
      </c>
    </row>
    <row r="59" spans="1:106" ht="12.75">
      <c r="A59" s="13" t="s">
        <v>142</v>
      </c>
      <c r="B59" s="13"/>
      <c r="Z59" s="18">
        <v>0.30605516804605615</v>
      </c>
      <c r="AQ59" s="19">
        <v>0.3074998379788635</v>
      </c>
      <c r="BK59" s="19">
        <v>0.43562435065454597</v>
      </c>
      <c r="CM59" s="19">
        <v>0.3322940010673865</v>
      </c>
      <c r="CN59" s="19">
        <v>0.3106698000507419</v>
      </c>
      <c r="CR59" s="19">
        <v>0.29895609158521036</v>
      </c>
      <c r="DA59" s="19">
        <v>0.3381293855165217</v>
      </c>
      <c r="DB59" s="19">
        <v>0.4154177763207706</v>
      </c>
    </row>
    <row r="60" spans="1:106" ht="12.75">
      <c r="A60" s="13" t="s">
        <v>143</v>
      </c>
      <c r="B60" s="13"/>
      <c r="Z60" s="18">
        <v>0.3347285555349962</v>
      </c>
      <c r="AQ60" s="19">
        <v>0.33648153125792585</v>
      </c>
      <c r="BK60" s="19">
        <v>0.38708362935838725</v>
      </c>
      <c r="CM60" s="19">
        <v>0.34571209895609156</v>
      </c>
      <c r="CN60" s="19">
        <v>0.32240136007447523</v>
      </c>
      <c r="CR60" s="19">
        <v>0.3129440573326024</v>
      </c>
      <c r="DA60" s="19">
        <v>0.35141467853042613</v>
      </c>
      <c r="DB60" s="19">
        <v>0.39484050236942647</v>
      </c>
    </row>
    <row r="61" spans="1:106" ht="12.75">
      <c r="A61" s="13" t="s">
        <v>197</v>
      </c>
      <c r="B61" s="13"/>
      <c r="Z61" s="18">
        <v>3.030177629705246</v>
      </c>
      <c r="AQ61" s="19">
        <v>3.0463935449026582</v>
      </c>
      <c r="BK61" s="19">
        <v>3.2009998579403685</v>
      </c>
      <c r="CM61" s="19">
        <v>3.2394724343077423</v>
      </c>
      <c r="CN61" s="19">
        <v>3.1019826261513948</v>
      </c>
      <c r="CR61" s="19">
        <v>2.9128030214266825</v>
      </c>
      <c r="DA61" s="19">
        <v>2.7696944724918815</v>
      </c>
      <c r="DB61" s="19">
        <v>3.5438502500196782</v>
      </c>
    </row>
    <row r="62" spans="1:106" ht="12.75">
      <c r="A62" s="13" t="s">
        <v>195</v>
      </c>
      <c r="B62" s="13"/>
      <c r="Z62" s="22">
        <v>7.220231658476795</v>
      </c>
      <c r="AQ62" s="23">
        <v>7.126149605390942</v>
      </c>
      <c r="BK62" s="23">
        <v>8.897511476313769</v>
      </c>
      <c r="CM62" s="23">
        <v>7.95254157861045</v>
      </c>
      <c r="CN62" s="23">
        <v>7.1816746269325025</v>
      </c>
      <c r="CR62" s="23">
        <v>6.7153657448818995</v>
      </c>
      <c r="DA62" s="23">
        <v>7.761992288842556</v>
      </c>
      <c r="DB62" s="23">
        <v>9.499573100458244</v>
      </c>
    </row>
    <row r="63" spans="1:106" ht="12.75">
      <c r="A63" s="13" t="s">
        <v>144</v>
      </c>
      <c r="B63" s="13"/>
      <c r="Z63" s="18">
        <v>0.2365809890925996</v>
      </c>
      <c r="AQ63" s="19">
        <v>0.24985149055903405</v>
      </c>
      <c r="BK63" s="19">
        <v>0.30458944334653504</v>
      </c>
      <c r="CM63" s="19">
        <v>0.2582718547387699</v>
      </c>
      <c r="CN63" s="19">
        <v>0.22499569860210872</v>
      </c>
      <c r="CR63" s="19">
        <v>0.20967756917198127</v>
      </c>
      <c r="DA63" s="19">
        <v>0.13168598889643598</v>
      </c>
      <c r="DB63" s="19">
        <v>0.2761797818073036</v>
      </c>
    </row>
    <row r="64" spans="1:106" ht="12.75">
      <c r="A64" s="14" t="s">
        <v>85</v>
      </c>
      <c r="B64" s="14"/>
      <c r="Z64" s="20">
        <v>582.2496269902832</v>
      </c>
      <c r="AQ64" s="24">
        <v>609.259210097112</v>
      </c>
      <c r="BK64" s="24">
        <v>578.8102022002719</v>
      </c>
      <c r="CM64" s="24">
        <v>599.5066836725802</v>
      </c>
      <c r="CN64" s="24">
        <v>594.7708573127832</v>
      </c>
      <c r="CR64" s="24">
        <v>590.8929166547647</v>
      </c>
      <c r="DA64" s="24">
        <v>589.9190301995231</v>
      </c>
      <c r="DB64" s="24">
        <v>553.0101281818027</v>
      </c>
    </row>
    <row r="65" spans="1:106" ht="12.75">
      <c r="A65" s="14" t="s">
        <v>145</v>
      </c>
      <c r="B65" s="14"/>
      <c r="Z65" s="22">
        <v>26.759868086001383</v>
      </c>
      <c r="AQ65" s="23">
        <v>25.637522002864777</v>
      </c>
      <c r="BK65" s="23">
        <v>26.663876768850997</v>
      </c>
      <c r="CM65" s="23">
        <v>26.666246692312175</v>
      </c>
      <c r="CN65" s="23">
        <v>25.386325834548057</v>
      </c>
      <c r="CR65" s="23">
        <v>24.920006055392754</v>
      </c>
      <c r="DA65" s="23">
        <v>22.917646664369663</v>
      </c>
      <c r="DB65" s="23">
        <v>24.96477345411448</v>
      </c>
    </row>
    <row r="66" spans="1:106" ht="12.75">
      <c r="A66" s="13" t="s">
        <v>196</v>
      </c>
      <c r="B66" s="13"/>
      <c r="Z66" s="20">
        <v>93.21872948625601</v>
      </c>
      <c r="AQ66" s="21">
        <v>95.31469369023048</v>
      </c>
      <c r="BK66" s="21">
        <v>110.8467662383137</v>
      </c>
      <c r="CM66" s="21">
        <v>97.83432159826796</v>
      </c>
      <c r="CN66" s="21">
        <v>89.93927414812849</v>
      </c>
      <c r="CR66" s="21">
        <v>87.30331389912814</v>
      </c>
      <c r="DA66" s="21">
        <v>95.43065636984348</v>
      </c>
      <c r="DB66" s="21">
        <v>110.45333145732968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66"/>
  <sheetViews>
    <sheetView workbookViewId="0" topLeftCell="A1">
      <selection activeCell="A19" sqref="A19"/>
    </sheetView>
  </sheetViews>
  <sheetFormatPr defaultColWidth="11.00390625" defaultRowHeight="12.75"/>
  <cols>
    <col min="1" max="1" width="11.875" style="33" customWidth="1"/>
    <col min="2" max="2" width="10.75390625" style="33" customWidth="1"/>
    <col min="3" max="32" width="12.25390625" style="34" customWidth="1"/>
    <col min="33" max="16384" width="9.875" style="33" customWidth="1"/>
  </cols>
  <sheetData>
    <row r="1" spans="1:32" s="32" customFormat="1" ht="12.75">
      <c r="A1" s="15" t="s">
        <v>200</v>
      </c>
      <c r="C1" s="15" t="s">
        <v>344</v>
      </c>
      <c r="D1" s="15" t="s">
        <v>345</v>
      </c>
      <c r="E1" s="15" t="s">
        <v>346</v>
      </c>
      <c r="F1" s="15" t="s">
        <v>343</v>
      </c>
      <c r="G1" s="15" t="s">
        <v>347</v>
      </c>
      <c r="H1" s="15" t="s">
        <v>348</v>
      </c>
      <c r="I1" s="15" t="s">
        <v>349</v>
      </c>
      <c r="J1" s="15" t="s">
        <v>350</v>
      </c>
      <c r="K1" s="15" t="s">
        <v>351</v>
      </c>
      <c r="L1" s="15" t="s">
        <v>352</v>
      </c>
      <c r="M1" s="15" t="s">
        <v>353</v>
      </c>
      <c r="N1" s="15" t="s">
        <v>354</v>
      </c>
      <c r="O1" s="15" t="s">
        <v>355</v>
      </c>
      <c r="P1" s="15" t="s">
        <v>356</v>
      </c>
      <c r="Q1" s="15" t="s">
        <v>357</v>
      </c>
      <c r="R1" s="15" t="s">
        <v>358</v>
      </c>
      <c r="S1" s="15" t="s">
        <v>359</v>
      </c>
      <c r="T1" s="15" t="s">
        <v>360</v>
      </c>
      <c r="U1" s="15" t="s">
        <v>361</v>
      </c>
      <c r="V1" s="15" t="s">
        <v>362</v>
      </c>
      <c r="W1" s="15" t="s">
        <v>363</v>
      </c>
      <c r="X1" s="15" t="s">
        <v>364</v>
      </c>
      <c r="Y1" s="15" t="s">
        <v>366</v>
      </c>
      <c r="Z1" s="15" t="s">
        <v>367</v>
      </c>
      <c r="AA1" s="15" t="s">
        <v>368</v>
      </c>
      <c r="AB1" s="15" t="s">
        <v>369</v>
      </c>
      <c r="AC1" s="15" t="s">
        <v>370</v>
      </c>
      <c r="AD1" s="15" t="s">
        <v>371</v>
      </c>
      <c r="AE1" s="15" t="s">
        <v>365</v>
      </c>
      <c r="AF1" s="15" t="s">
        <v>372</v>
      </c>
    </row>
    <row r="2" spans="1:32" s="32" customFormat="1" ht="12.7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32" customFormat="1" ht="12.75">
      <c r="A3" s="25" t="s">
        <v>147</v>
      </c>
      <c r="C3" s="15" t="s">
        <v>373</v>
      </c>
      <c r="D3" s="15" t="str">
        <f>C3</f>
        <v>Little Brother</v>
      </c>
      <c r="E3" s="15" t="str">
        <f aca="true" t="shared" si="0" ref="E3:AF3">D3</f>
        <v>Little Brother</v>
      </c>
      <c r="F3" s="15" t="str">
        <f t="shared" si="0"/>
        <v>Little Brother</v>
      </c>
      <c r="G3" s="15" t="str">
        <f t="shared" si="0"/>
        <v>Little Brother</v>
      </c>
      <c r="H3" s="15" t="str">
        <f t="shared" si="0"/>
        <v>Little Brother</v>
      </c>
      <c r="I3" s="15" t="str">
        <f t="shared" si="0"/>
        <v>Little Brother</v>
      </c>
      <c r="J3" s="15" t="str">
        <f t="shared" si="0"/>
        <v>Little Brother</v>
      </c>
      <c r="K3" s="15" t="str">
        <f t="shared" si="0"/>
        <v>Little Brother</v>
      </c>
      <c r="L3" s="15" t="str">
        <f t="shared" si="0"/>
        <v>Little Brother</v>
      </c>
      <c r="M3" s="15" t="str">
        <f t="shared" si="0"/>
        <v>Little Brother</v>
      </c>
      <c r="N3" s="15" t="str">
        <f t="shared" si="0"/>
        <v>Little Brother</v>
      </c>
      <c r="O3" s="15" t="str">
        <f t="shared" si="0"/>
        <v>Little Brother</v>
      </c>
      <c r="P3" s="15" t="str">
        <f t="shared" si="0"/>
        <v>Little Brother</v>
      </c>
      <c r="Q3" s="15" t="str">
        <f t="shared" si="0"/>
        <v>Little Brother</v>
      </c>
      <c r="R3" s="15" t="str">
        <f t="shared" si="0"/>
        <v>Little Brother</v>
      </c>
      <c r="S3" s="15" t="str">
        <f t="shared" si="0"/>
        <v>Little Brother</v>
      </c>
      <c r="T3" s="15" t="str">
        <f t="shared" si="0"/>
        <v>Little Brother</v>
      </c>
      <c r="U3" s="15" t="str">
        <f t="shared" si="0"/>
        <v>Little Brother</v>
      </c>
      <c r="V3" s="15" t="str">
        <f t="shared" si="0"/>
        <v>Little Brother</v>
      </c>
      <c r="W3" s="15" t="str">
        <f t="shared" si="0"/>
        <v>Little Brother</v>
      </c>
      <c r="X3" s="15" t="str">
        <f t="shared" si="0"/>
        <v>Little Brother</v>
      </c>
      <c r="Y3" s="15" t="str">
        <f t="shared" si="0"/>
        <v>Little Brother</v>
      </c>
      <c r="Z3" s="15" t="str">
        <f t="shared" si="0"/>
        <v>Little Brother</v>
      </c>
      <c r="AA3" s="15" t="str">
        <f t="shared" si="0"/>
        <v>Little Brother</v>
      </c>
      <c r="AB3" s="15" t="str">
        <f t="shared" si="0"/>
        <v>Little Brother</v>
      </c>
      <c r="AC3" s="15" t="str">
        <f t="shared" si="0"/>
        <v>Little Brother</v>
      </c>
      <c r="AD3" s="15" t="str">
        <f t="shared" si="0"/>
        <v>Little Brother</v>
      </c>
      <c r="AE3" s="15" t="str">
        <f t="shared" si="0"/>
        <v>Little Brother</v>
      </c>
      <c r="AF3" s="15" t="str">
        <f t="shared" si="0"/>
        <v>Little Brother</v>
      </c>
    </row>
    <row r="4" spans="1:32" s="32" customFormat="1" ht="12.75">
      <c r="A4" s="15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ht="12.75">
      <c r="A5" s="5" t="s">
        <v>89</v>
      </c>
    </row>
    <row r="6" spans="1:32" ht="12.75">
      <c r="A6" s="6" t="s">
        <v>61</v>
      </c>
      <c r="C6" s="35">
        <v>52.65291232621296</v>
      </c>
      <c r="D6" s="35">
        <v>53.06416142207089</v>
      </c>
      <c r="E6" s="35">
        <v>53.722319716781136</v>
      </c>
      <c r="F6" s="35">
        <v>53.03811545849763</v>
      </c>
      <c r="G6" s="35">
        <v>53.01777069611196</v>
      </c>
      <c r="H6" s="35">
        <v>52.836752442830104</v>
      </c>
      <c r="I6" s="35">
        <v>53.019592001615834</v>
      </c>
      <c r="J6" s="35">
        <v>53.167432285804104</v>
      </c>
      <c r="K6" s="35">
        <v>53.195716629137934</v>
      </c>
      <c r="L6" s="35">
        <v>53.415212897049685</v>
      </c>
      <c r="M6" s="35">
        <v>53.274117336902506</v>
      </c>
      <c r="N6" s="35">
        <v>53.592359674246524</v>
      </c>
      <c r="O6" s="35">
        <v>53.40753857829496</v>
      </c>
      <c r="P6" s="35">
        <v>53.91232854736503</v>
      </c>
      <c r="Q6" s="35">
        <v>53.156947697503995</v>
      </c>
      <c r="R6" s="35">
        <v>53.216557189031384</v>
      </c>
      <c r="S6" s="35">
        <v>53.282307918751826</v>
      </c>
      <c r="T6" s="35">
        <v>53.1192344342396</v>
      </c>
      <c r="U6" s="35">
        <v>52.954218049184185</v>
      </c>
      <c r="V6" s="35">
        <v>53.11276015183705</v>
      </c>
      <c r="W6" s="35">
        <v>53.38456753584221</v>
      </c>
      <c r="X6" s="35">
        <v>53.23575981486744</v>
      </c>
      <c r="Y6" s="35">
        <v>53.222108888193176</v>
      </c>
      <c r="Z6" s="35">
        <v>53.324309582011765</v>
      </c>
      <c r="AA6" s="35">
        <v>53.15304463048847</v>
      </c>
      <c r="AB6" s="35">
        <v>52.79572287814658</v>
      </c>
      <c r="AC6" s="35">
        <v>53.02221595601119</v>
      </c>
      <c r="AD6" s="35">
        <v>53.16923823092546</v>
      </c>
      <c r="AE6" s="35">
        <v>53.00317614452469</v>
      </c>
      <c r="AF6" s="35">
        <v>53.184829146134575</v>
      </c>
    </row>
    <row r="7" spans="1:32" ht="12.75">
      <c r="A7" s="6" t="s">
        <v>62</v>
      </c>
      <c r="C7" s="35">
        <v>17.52057071055085</v>
      </c>
      <c r="D7" s="35">
        <v>17.74548255348475</v>
      </c>
      <c r="E7" s="35">
        <v>17.417149349266094</v>
      </c>
      <c r="F7" s="35">
        <v>17.67263168537054</v>
      </c>
      <c r="G7" s="35">
        <v>17.892482721524768</v>
      </c>
      <c r="H7" s="35">
        <v>17.6702307259426</v>
      </c>
      <c r="I7" s="35">
        <v>17.673197333871947</v>
      </c>
      <c r="J7" s="35">
        <v>17.594029184793083</v>
      </c>
      <c r="K7" s="35">
        <v>17.759075672205977</v>
      </c>
      <c r="L7" s="35">
        <v>17.771124214557044</v>
      </c>
      <c r="M7" s="35">
        <v>17.86619618340735</v>
      </c>
      <c r="N7" s="35">
        <v>18.02040545912283</v>
      </c>
      <c r="O7" s="35">
        <v>17.950923349354916</v>
      </c>
      <c r="P7" s="35">
        <v>18.177989893318355</v>
      </c>
      <c r="Q7" s="35">
        <v>17.8128047125524</v>
      </c>
      <c r="R7" s="35">
        <v>17.68324470858096</v>
      </c>
      <c r="S7" s="35">
        <v>17.764152954432408</v>
      </c>
      <c r="T7" s="35">
        <v>17.770614115118708</v>
      </c>
      <c r="U7" s="35">
        <v>17.665028556249172</v>
      </c>
      <c r="V7" s="35">
        <v>17.831791133441406</v>
      </c>
      <c r="W7" s="35">
        <v>17.94869222357108</v>
      </c>
      <c r="X7" s="35">
        <v>17.944866225488205</v>
      </c>
      <c r="Y7" s="35">
        <v>17.50169159454246</v>
      </c>
      <c r="Z7" s="35">
        <v>17.616517505404154</v>
      </c>
      <c r="AA7" s="35">
        <v>17.697604850529025</v>
      </c>
      <c r="AB7" s="35">
        <v>17.75046072216934</v>
      </c>
      <c r="AC7" s="35">
        <v>17.825132429656183</v>
      </c>
      <c r="AD7" s="35">
        <v>17.824123192579346</v>
      </c>
      <c r="AE7" s="35">
        <v>17.6913273047278</v>
      </c>
      <c r="AF7" s="35">
        <v>17.701349058890052</v>
      </c>
    </row>
    <row r="8" spans="1:32" ht="12.75">
      <c r="A8" s="7" t="s">
        <v>63</v>
      </c>
      <c r="C8" s="36">
        <v>1.437923067569211</v>
      </c>
      <c r="D8" s="36">
        <v>1.4228816393542305</v>
      </c>
      <c r="E8" s="36">
        <v>1.346101175682941</v>
      </c>
      <c r="F8" s="36">
        <v>1.4285714285714288</v>
      </c>
      <c r="G8" s="36">
        <v>1.4391117696609257</v>
      </c>
      <c r="H8" s="36">
        <v>1.4089118534813525</v>
      </c>
      <c r="I8" s="36">
        <v>1.4310240355483743</v>
      </c>
      <c r="J8" s="36">
        <v>1.4095504649488404</v>
      </c>
      <c r="K8" s="36">
        <v>1.4243940212130783</v>
      </c>
      <c r="L8" s="36">
        <v>1.4390027802389171</v>
      </c>
      <c r="M8" s="36">
        <v>1.425645393522743</v>
      </c>
      <c r="N8" s="36">
        <v>1.4697638389171448</v>
      </c>
      <c r="O8" s="36">
        <v>1.4166455856311662</v>
      </c>
      <c r="P8" s="36">
        <v>1.430777251945135</v>
      </c>
      <c r="Q8" s="36">
        <v>1.431457895636265</v>
      </c>
      <c r="R8" s="36">
        <v>1.4659576686476905</v>
      </c>
      <c r="S8" s="36">
        <v>1.4241775197182096</v>
      </c>
      <c r="T8" s="36">
        <v>1.4252985422622306</v>
      </c>
      <c r="U8" s="36">
        <v>1.4344534466728647</v>
      </c>
      <c r="V8" s="36">
        <v>1.4519165903118298</v>
      </c>
      <c r="W8" s="36">
        <v>1.4186389493644218</v>
      </c>
      <c r="X8" s="36">
        <v>1.435183305590516</v>
      </c>
      <c r="Y8" s="36">
        <v>1.4219493228572293</v>
      </c>
      <c r="Z8" s="36">
        <v>1.430331925897493</v>
      </c>
      <c r="AA8" s="36">
        <v>1.4485333975787513</v>
      </c>
      <c r="AB8" s="36">
        <v>1.4560845703639196</v>
      </c>
      <c r="AC8" s="36">
        <v>1.4421237084332008</v>
      </c>
      <c r="AD8" s="36">
        <v>1.4287590813099316</v>
      </c>
      <c r="AE8" s="36">
        <v>1.4403916570573114</v>
      </c>
      <c r="AF8" s="36">
        <v>1.4217626625737132</v>
      </c>
    </row>
    <row r="9" spans="1:32" ht="12.75">
      <c r="A9" s="6" t="s">
        <v>70</v>
      </c>
      <c r="C9" s="35">
        <v>8.710631916014755</v>
      </c>
      <c r="D9" s="35">
        <v>8.36905739158635</v>
      </c>
      <c r="E9" s="35">
        <v>8.720747405686696</v>
      </c>
      <c r="F9" s="35">
        <v>8.416742493175613</v>
      </c>
      <c r="G9" s="35">
        <v>8.102869089543605</v>
      </c>
      <c r="H9" s="35">
        <v>8.470865094387886</v>
      </c>
      <c r="I9" s="35">
        <v>8.331650171682488</v>
      </c>
      <c r="J9" s="35">
        <v>8.297080506626916</v>
      </c>
      <c r="K9" s="35">
        <v>8.071566120207445</v>
      </c>
      <c r="L9" s="35">
        <v>8.333587933966779</v>
      </c>
      <c r="M9" s="35">
        <v>8.067165541157145</v>
      </c>
      <c r="N9" s="35">
        <v>7.800348584766234</v>
      </c>
      <c r="O9" s="35">
        <v>7.762205919554768</v>
      </c>
      <c r="P9" s="35">
        <v>8.001122964626612</v>
      </c>
      <c r="Q9" s="35">
        <v>8.08713396797314</v>
      </c>
      <c r="R9" s="35">
        <v>8.08674799291002</v>
      </c>
      <c r="S9" s="35">
        <v>8.045638646676071</v>
      </c>
      <c r="T9" s="35">
        <v>8.199014658475761</v>
      </c>
      <c r="U9" s="35">
        <v>8.308387057224884</v>
      </c>
      <c r="V9" s="35">
        <v>8.279549321868362</v>
      </c>
      <c r="W9" s="35">
        <v>7.712218955986076</v>
      </c>
      <c r="X9" s="35">
        <v>7.811294709918395</v>
      </c>
      <c r="Y9" s="35">
        <v>8.44484391884386</v>
      </c>
      <c r="Z9" s="35">
        <v>8.334511808319359</v>
      </c>
      <c r="AA9" s="35">
        <v>8.143106667469736</v>
      </c>
      <c r="AB9" s="35">
        <v>8.302112233945603</v>
      </c>
      <c r="AC9" s="35">
        <v>8.334508247900258</v>
      </c>
      <c r="AD9" s="35">
        <v>8.188588115230328</v>
      </c>
      <c r="AE9" s="35">
        <v>8.365195929679757</v>
      </c>
      <c r="AF9" s="35">
        <v>8.222594716859197</v>
      </c>
    </row>
    <row r="10" spans="1:32" ht="12.75">
      <c r="A10" s="7" t="s">
        <v>64</v>
      </c>
      <c r="C10" s="36">
        <v>0.15200032426735843</v>
      </c>
      <c r="D10" s="36">
        <v>0.15100382070069826</v>
      </c>
      <c r="E10" s="36">
        <v>0.1491159554072286</v>
      </c>
      <c r="F10" s="36">
        <v>0.1516530178950561</v>
      </c>
      <c r="G10" s="36">
        <v>0.15324815036586728</v>
      </c>
      <c r="H10" s="36">
        <v>0.15142988693917225</v>
      </c>
      <c r="I10" s="36">
        <v>0.1535043425570592</v>
      </c>
      <c r="J10" s="36">
        <v>0.1500816322391571</v>
      </c>
      <c r="K10" s="36">
        <v>0.15181309668150836</v>
      </c>
      <c r="L10" s="36">
        <v>0.15072357500025457</v>
      </c>
      <c r="M10" s="36">
        <v>0.1520958812435359</v>
      </c>
      <c r="N10" s="36">
        <v>0.1579843238780565</v>
      </c>
      <c r="O10" s="36">
        <v>0.14874778649127243</v>
      </c>
      <c r="P10" s="36">
        <v>0.14638646025507335</v>
      </c>
      <c r="Q10" s="36">
        <v>0.15279606751173613</v>
      </c>
      <c r="R10" s="36">
        <v>0.1563966218329684</v>
      </c>
      <c r="S10" s="36">
        <v>0.1522641681808492</v>
      </c>
      <c r="T10" s="36">
        <v>0.15104515134926907</v>
      </c>
      <c r="U10" s="36">
        <v>0.15325357336248557</v>
      </c>
      <c r="V10" s="36">
        <v>0.15304529939486694</v>
      </c>
      <c r="W10" s="36">
        <v>0.14848554774111344</v>
      </c>
      <c r="X10" s="36">
        <v>0.16950184726564085</v>
      </c>
      <c r="Y10" s="36">
        <v>0.15350589280845092</v>
      </c>
      <c r="Z10" s="36">
        <v>0.15555869815551832</v>
      </c>
      <c r="AA10" s="36">
        <v>0.15157903190186514</v>
      </c>
      <c r="AB10" s="36">
        <v>0.1549241580428927</v>
      </c>
      <c r="AC10" s="36">
        <v>0.157102862091885</v>
      </c>
      <c r="AD10" s="36">
        <v>0.15055523558357836</v>
      </c>
      <c r="AE10" s="36">
        <v>0.155772693249176</v>
      </c>
      <c r="AF10" s="36">
        <v>0.15146619274577913</v>
      </c>
    </row>
    <row r="11" spans="1:32" ht="12.75">
      <c r="A11" s="6" t="s">
        <v>65</v>
      </c>
      <c r="C11" s="35">
        <v>8.694418548092903</v>
      </c>
      <c r="D11" s="35">
        <v>8.725791249885988</v>
      </c>
      <c r="E11" s="35">
        <v>8.15572980594638</v>
      </c>
      <c r="F11" s="35">
        <v>8.583560812860176</v>
      </c>
      <c r="G11" s="35">
        <v>8.71789146783311</v>
      </c>
      <c r="H11" s="35">
        <v>8.727681997237427</v>
      </c>
      <c r="I11" s="35">
        <v>8.715411028075138</v>
      </c>
      <c r="J11" s="35">
        <v>8.670256457059415</v>
      </c>
      <c r="K11" s="35">
        <v>8.650289871315476</v>
      </c>
      <c r="L11" s="35">
        <v>8.676789587852493</v>
      </c>
      <c r="M11" s="35">
        <v>8.679604956297782</v>
      </c>
      <c r="N11" s="35">
        <v>8.541346026439443</v>
      </c>
      <c r="O11" s="35">
        <v>8.712370351631671</v>
      </c>
      <c r="P11" s="35">
        <v>8.672896446619072</v>
      </c>
      <c r="Q11" s="35">
        <v>8.675197780436074</v>
      </c>
      <c r="R11" s="35">
        <v>8.768637264101763</v>
      </c>
      <c r="S11" s="35">
        <v>8.689208530853794</v>
      </c>
      <c r="T11" s="35">
        <v>8.687630517202928</v>
      </c>
      <c r="U11" s="35">
        <v>8.684369157207517</v>
      </c>
      <c r="V11" s="35">
        <v>8.689348248537513</v>
      </c>
      <c r="W11" s="35">
        <v>8.688411104311099</v>
      </c>
      <c r="X11" s="35">
        <v>8.647639153911737</v>
      </c>
      <c r="Y11" s="35">
        <v>8.665003686161242</v>
      </c>
      <c r="Z11" s="35">
        <v>8.63653811188105</v>
      </c>
      <c r="AA11" s="35">
        <v>8.592824589933548</v>
      </c>
      <c r="AB11" s="35">
        <v>8.708155288685473</v>
      </c>
      <c r="AC11" s="35">
        <v>8.741364377933088</v>
      </c>
      <c r="AD11" s="35">
        <v>8.730182788202129</v>
      </c>
      <c r="AE11" s="35">
        <v>8.719224777973333</v>
      </c>
      <c r="AF11" s="35">
        <v>8.694159463607722</v>
      </c>
    </row>
    <row r="12" spans="1:32" ht="12.75">
      <c r="A12" s="6" t="s">
        <v>66</v>
      </c>
      <c r="C12" s="35">
        <v>5.6341453528434196</v>
      </c>
      <c r="D12" s="35">
        <v>5.340873389883758</v>
      </c>
      <c r="E12" s="35">
        <v>5.14297887016768</v>
      </c>
      <c r="F12" s="35">
        <v>5.388737235870994</v>
      </c>
      <c r="G12" s="35">
        <v>5.490546314432728</v>
      </c>
      <c r="H12" s="35">
        <v>5.586535018161355</v>
      </c>
      <c r="I12" s="35">
        <v>5.41304786911735</v>
      </c>
      <c r="J12" s="35">
        <v>5.546936002352631</v>
      </c>
      <c r="K12" s="35">
        <v>5.552895147075306</v>
      </c>
      <c r="L12" s="35">
        <v>5.417901479738881</v>
      </c>
      <c r="M12" s="35">
        <v>5.323355843523757</v>
      </c>
      <c r="N12" s="35">
        <v>5.21857895648806</v>
      </c>
      <c r="O12" s="35">
        <v>5.3731343283582085</v>
      </c>
      <c r="P12" s="35">
        <v>5.2037378679714426</v>
      </c>
      <c r="Q12" s="35">
        <v>5.408176600086451</v>
      </c>
      <c r="R12" s="35">
        <v>5.463455322698363</v>
      </c>
      <c r="S12" s="35">
        <v>5.461208165419791</v>
      </c>
      <c r="T12" s="35">
        <v>5.484256837580845</v>
      </c>
      <c r="U12" s="35">
        <v>5.670382214411966</v>
      </c>
      <c r="V12" s="35">
        <v>5.195485163667851</v>
      </c>
      <c r="W12" s="35">
        <v>5.51804400389273</v>
      </c>
      <c r="X12" s="35">
        <v>5.5925459786447975</v>
      </c>
      <c r="Y12" s="35">
        <v>5.3626071764004895</v>
      </c>
      <c r="Z12" s="35">
        <v>5.414250792945313</v>
      </c>
      <c r="AA12" s="35">
        <v>5.6817041096990515</v>
      </c>
      <c r="AB12" s="35">
        <v>5.731181271390672</v>
      </c>
      <c r="AC12" s="35">
        <v>5.347539728896855</v>
      </c>
      <c r="AD12" s="35">
        <v>5.284589812765872</v>
      </c>
      <c r="AE12" s="35">
        <v>5.411583823916166</v>
      </c>
      <c r="AF12" s="35">
        <v>5.412391954115841</v>
      </c>
    </row>
    <row r="13" spans="1:32" ht="12.75">
      <c r="A13" s="6" t="s">
        <v>67</v>
      </c>
      <c r="C13" s="35">
        <v>1.0032021401645657</v>
      </c>
      <c r="D13" s="35">
        <v>0.9222380995814459</v>
      </c>
      <c r="E13" s="35">
        <v>1.014394254470943</v>
      </c>
      <c r="F13" s="35">
        <v>1.011020119300374</v>
      </c>
      <c r="G13" s="35">
        <v>0.9945906447586088</v>
      </c>
      <c r="H13" s="35">
        <v>0.9822479152811173</v>
      </c>
      <c r="I13" s="35">
        <v>1.0098969905069684</v>
      </c>
      <c r="J13" s="35">
        <v>0.9937837810430673</v>
      </c>
      <c r="K13" s="35">
        <v>0.998502246630055</v>
      </c>
      <c r="L13" s="35">
        <v>0.9063782550690985</v>
      </c>
      <c r="M13" s="35">
        <v>1.0139725416235728</v>
      </c>
      <c r="N13" s="35">
        <v>1.0192537024390742</v>
      </c>
      <c r="O13" s="35">
        <v>1.001770806982039</v>
      </c>
      <c r="P13" s="35">
        <v>0.8923558193631184</v>
      </c>
      <c r="Q13" s="35">
        <v>0.9951849133988078</v>
      </c>
      <c r="R13" s="35">
        <v>0.9905119382754666</v>
      </c>
      <c r="S13" s="35">
        <v>1.0049435099936046</v>
      </c>
      <c r="T13" s="35">
        <v>0.9833140725422217</v>
      </c>
      <c r="U13" s="35">
        <v>0.9808228695199077</v>
      </c>
      <c r="V13" s="35">
        <v>0.9968082000060413</v>
      </c>
      <c r="W13" s="35">
        <v>0.9832151134208864</v>
      </c>
      <c r="X13" s="35">
        <v>0.9845316877106086</v>
      </c>
      <c r="Y13" s="35">
        <v>0.9998081176339896</v>
      </c>
      <c r="Z13" s="35">
        <v>0.9697165599305038</v>
      </c>
      <c r="AA13" s="35">
        <v>0.9937963018731556</v>
      </c>
      <c r="AB13" s="35">
        <v>0.9619473865408371</v>
      </c>
      <c r="AC13" s="35">
        <v>0.9768575399303107</v>
      </c>
      <c r="AD13" s="35">
        <v>0.9599159315731507</v>
      </c>
      <c r="AE13" s="35">
        <v>0.981165665270781</v>
      </c>
      <c r="AF13" s="35">
        <v>0.9693836335729864</v>
      </c>
    </row>
    <row r="14" spans="1:32" ht="12.75">
      <c r="A14" s="6" t="s">
        <v>68</v>
      </c>
      <c r="C14" s="35">
        <v>3.7189412670747033</v>
      </c>
      <c r="D14" s="35">
        <v>3.7497593059904943</v>
      </c>
      <c r="E14" s="35">
        <v>3.945993649891968</v>
      </c>
      <c r="F14" s="35">
        <v>3.8014356485694067</v>
      </c>
      <c r="G14" s="35">
        <v>3.714491591649498</v>
      </c>
      <c r="H14" s="35">
        <v>3.6936614314217016</v>
      </c>
      <c r="I14" s="35">
        <v>3.7467178347808523</v>
      </c>
      <c r="J14" s="35">
        <v>3.6810562501901374</v>
      </c>
      <c r="K14" s="35">
        <v>3.7087226303402043</v>
      </c>
      <c r="L14" s="35">
        <v>3.391280437505728</v>
      </c>
      <c r="M14" s="35">
        <v>3.6908600515098047</v>
      </c>
      <c r="N14" s="35">
        <v>3.6591207917562762</v>
      </c>
      <c r="O14" s="35">
        <v>3.7237541108019223</v>
      </c>
      <c r="P14" s="35">
        <v>3.0480468436672807</v>
      </c>
      <c r="Q14" s="35">
        <v>3.7796921963429466</v>
      </c>
      <c r="R14" s="35">
        <v>3.659680950891461</v>
      </c>
      <c r="S14" s="35">
        <v>3.674641925431161</v>
      </c>
      <c r="T14" s="35">
        <v>3.669687569693652</v>
      </c>
      <c r="U14" s="35">
        <v>3.6474350460271565</v>
      </c>
      <c r="V14" s="35">
        <v>3.8059949454776123</v>
      </c>
      <c r="W14" s="35">
        <v>3.7221715008076415</v>
      </c>
      <c r="X14" s="35">
        <v>3.69453128171816</v>
      </c>
      <c r="Y14" s="35">
        <v>3.736656601258345</v>
      </c>
      <c r="Z14" s="35">
        <v>3.6162346714075033</v>
      </c>
      <c r="AA14" s="35">
        <v>3.6639964665020384</v>
      </c>
      <c r="AB14" s="35">
        <v>3.6655258308187686</v>
      </c>
      <c r="AC14" s="35">
        <v>3.6758041450985917</v>
      </c>
      <c r="AD14" s="35">
        <v>3.7891418351571735</v>
      </c>
      <c r="AE14" s="35">
        <v>3.722360462058222</v>
      </c>
      <c r="AF14" s="35">
        <v>3.7664593262783743</v>
      </c>
    </row>
    <row r="15" spans="1:32" ht="12.75">
      <c r="A15" s="7" t="s">
        <v>69</v>
      </c>
      <c r="C15" s="36">
        <v>0.47525434720927406</v>
      </c>
      <c r="D15" s="36">
        <v>0.508751127461413</v>
      </c>
      <c r="E15" s="36">
        <v>0.3854698166989583</v>
      </c>
      <c r="F15" s="36">
        <v>0.5075320998887878</v>
      </c>
      <c r="G15" s="36">
        <v>0.47699755411892464</v>
      </c>
      <c r="H15" s="36">
        <v>0.47168363431728655</v>
      </c>
      <c r="I15" s="36">
        <v>0.5059583922439912</v>
      </c>
      <c r="J15" s="36">
        <v>0.4897934349426546</v>
      </c>
      <c r="K15" s="36">
        <v>0.4870245651930268</v>
      </c>
      <c r="L15" s="36">
        <v>0.4979988390211114</v>
      </c>
      <c r="M15" s="36">
        <v>0.5069862708117864</v>
      </c>
      <c r="N15" s="36">
        <v>0.520838641946367</v>
      </c>
      <c r="O15" s="36">
        <v>0.5029091828990641</v>
      </c>
      <c r="P15" s="36">
        <v>0.5143579048688537</v>
      </c>
      <c r="Q15" s="36">
        <v>0.5006081685581881</v>
      </c>
      <c r="R15" s="36">
        <v>0.5088103430299239</v>
      </c>
      <c r="S15" s="36">
        <v>0.5014566605422633</v>
      </c>
      <c r="T15" s="36">
        <v>0.5099041015347809</v>
      </c>
      <c r="U15" s="36">
        <v>0.5016500301398694</v>
      </c>
      <c r="V15" s="36">
        <v>0.4833009454574746</v>
      </c>
      <c r="W15" s="36">
        <v>0.47555506506275524</v>
      </c>
      <c r="X15" s="36">
        <v>0.4841459948844951</v>
      </c>
      <c r="Y15" s="36">
        <v>0.49182480130076045</v>
      </c>
      <c r="Z15" s="36">
        <v>0.5020303440473546</v>
      </c>
      <c r="AA15" s="36">
        <v>0.47380995402437315</v>
      </c>
      <c r="AB15" s="36">
        <v>0.47388565989590714</v>
      </c>
      <c r="AC15" s="36">
        <v>0.4773510040484198</v>
      </c>
      <c r="AD15" s="36">
        <v>0.4749057766730324</v>
      </c>
      <c r="AE15" s="36">
        <v>0.509801541542756</v>
      </c>
      <c r="AF15" s="36">
        <v>0.4756038452217464</v>
      </c>
    </row>
    <row r="16" spans="1:32" s="174" customFormat="1" ht="12.75">
      <c r="A16" s="176" t="s">
        <v>91</v>
      </c>
      <c r="C16" s="175">
        <v>98.684</v>
      </c>
      <c r="D16" s="175">
        <v>98.67299999999999</v>
      </c>
      <c r="E16" s="175">
        <v>98.58099999999997</v>
      </c>
      <c r="F16" s="175">
        <v>98.91</v>
      </c>
      <c r="G16" s="175">
        <v>98.533</v>
      </c>
      <c r="H16" s="175">
        <v>97.735</v>
      </c>
      <c r="I16" s="175">
        <v>99.02</v>
      </c>
      <c r="J16" s="175">
        <v>98.613</v>
      </c>
      <c r="K16" s="175">
        <v>98.14699999999999</v>
      </c>
      <c r="L16" s="175">
        <v>98.19300000000001</v>
      </c>
      <c r="M16" s="175">
        <v>98.62200000000001</v>
      </c>
      <c r="N16" s="175">
        <v>98.11099999999999</v>
      </c>
      <c r="O16" s="175">
        <v>98.825</v>
      </c>
      <c r="P16" s="175">
        <v>99.73600000000003</v>
      </c>
      <c r="Q16" s="175">
        <v>99.479</v>
      </c>
      <c r="R16" s="175">
        <v>95.91</v>
      </c>
      <c r="S16" s="175">
        <v>98.51300000000002</v>
      </c>
      <c r="T16" s="175">
        <v>98.646</v>
      </c>
      <c r="U16" s="175">
        <v>97.877</v>
      </c>
      <c r="V16" s="175">
        <v>99.317</v>
      </c>
      <c r="W16" s="175">
        <v>99.67299999999999</v>
      </c>
      <c r="X16" s="175">
        <v>98.524</v>
      </c>
      <c r="Y16" s="175">
        <v>99.01899999999999</v>
      </c>
      <c r="Z16" s="175">
        <v>98.99799999999999</v>
      </c>
      <c r="AA16" s="175">
        <v>99.61799999999998</v>
      </c>
      <c r="AB16" s="175">
        <v>98.75800000000001</v>
      </c>
      <c r="AC16" s="175">
        <v>99.29800000000002</v>
      </c>
      <c r="AD16" s="175">
        <v>98.967</v>
      </c>
      <c r="AE16" s="175">
        <v>98.86200000000001</v>
      </c>
      <c r="AF16" s="175">
        <v>99.03200000000001</v>
      </c>
    </row>
    <row r="17" ht="12.75">
      <c r="A17" s="7"/>
    </row>
    <row r="18" spans="1:32" ht="12.75">
      <c r="A18" s="8" t="s">
        <v>92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2.75">
      <c r="A19" s="9" t="s">
        <v>71</v>
      </c>
      <c r="C19" s="37">
        <v>66</v>
      </c>
      <c r="D19" s="37">
        <v>57</v>
      </c>
      <c r="E19" s="37">
        <v>53</v>
      </c>
      <c r="F19" s="37">
        <v>58</v>
      </c>
      <c r="G19" s="37">
        <v>61</v>
      </c>
      <c r="H19" s="37">
        <v>71</v>
      </c>
      <c r="I19" s="37">
        <v>60</v>
      </c>
      <c r="J19" s="37">
        <v>64</v>
      </c>
      <c r="K19" s="37">
        <v>63</v>
      </c>
      <c r="L19" s="37">
        <v>59</v>
      </c>
      <c r="M19" s="37">
        <v>56</v>
      </c>
      <c r="N19" s="37">
        <v>54</v>
      </c>
      <c r="O19" s="37">
        <v>60</v>
      </c>
      <c r="P19" s="37">
        <v>62</v>
      </c>
      <c r="Q19" s="37">
        <v>60</v>
      </c>
      <c r="R19" s="37">
        <v>58</v>
      </c>
      <c r="S19" s="37">
        <v>62</v>
      </c>
      <c r="T19" s="37">
        <v>59</v>
      </c>
      <c r="U19" s="37">
        <v>64</v>
      </c>
      <c r="V19" s="37">
        <v>55</v>
      </c>
      <c r="W19" s="37">
        <v>63</v>
      </c>
      <c r="X19" s="37">
        <v>66</v>
      </c>
      <c r="Y19" s="37">
        <v>61</v>
      </c>
      <c r="Z19" s="37">
        <v>60</v>
      </c>
      <c r="AA19" s="37">
        <v>76</v>
      </c>
      <c r="AB19" s="37">
        <v>75</v>
      </c>
      <c r="AC19" s="37">
        <v>59</v>
      </c>
      <c r="AD19" s="37">
        <v>58</v>
      </c>
      <c r="AE19" s="37">
        <v>58</v>
      </c>
      <c r="AF19" s="37">
        <v>62</v>
      </c>
    </row>
    <row r="20" spans="1:32" ht="12.75">
      <c r="A20" s="8" t="s">
        <v>72</v>
      </c>
      <c r="C20" s="37">
        <v>102</v>
      </c>
      <c r="D20" s="37">
        <v>101</v>
      </c>
      <c r="E20" s="37">
        <v>83</v>
      </c>
      <c r="F20" s="37">
        <v>89</v>
      </c>
      <c r="G20" s="37">
        <v>94</v>
      </c>
      <c r="H20" s="37">
        <v>97</v>
      </c>
      <c r="I20" s="37">
        <v>95</v>
      </c>
      <c r="J20" s="37">
        <v>99</v>
      </c>
      <c r="K20" s="37">
        <v>98</v>
      </c>
      <c r="L20" s="37">
        <v>93</v>
      </c>
      <c r="M20" s="37">
        <v>95</v>
      </c>
      <c r="N20" s="37">
        <v>92</v>
      </c>
      <c r="O20" s="37">
        <v>87</v>
      </c>
      <c r="P20" s="37">
        <v>91</v>
      </c>
      <c r="Q20" s="37">
        <v>96</v>
      </c>
      <c r="R20" s="37">
        <v>94</v>
      </c>
      <c r="S20" s="37">
        <v>93</v>
      </c>
      <c r="T20" s="37">
        <v>95</v>
      </c>
      <c r="U20" s="37">
        <v>98</v>
      </c>
      <c r="V20" s="37">
        <v>85</v>
      </c>
      <c r="W20" s="37">
        <v>90</v>
      </c>
      <c r="X20" s="37">
        <v>97</v>
      </c>
      <c r="Y20" s="37">
        <v>95</v>
      </c>
      <c r="Z20" s="37">
        <v>98</v>
      </c>
      <c r="AA20" s="37">
        <v>120</v>
      </c>
      <c r="AB20" s="37">
        <v>116</v>
      </c>
      <c r="AC20" s="37">
        <v>91</v>
      </c>
      <c r="AD20" s="37">
        <v>93</v>
      </c>
      <c r="AE20" s="37">
        <v>92</v>
      </c>
      <c r="AF20" s="37">
        <v>95</v>
      </c>
    </row>
    <row r="21" spans="1:32" ht="12.75">
      <c r="A21" s="8" t="s">
        <v>73</v>
      </c>
      <c r="C21" s="37">
        <v>27</v>
      </c>
      <c r="D21" s="37">
        <v>28</v>
      </c>
      <c r="E21" s="37">
        <v>25</v>
      </c>
      <c r="F21" s="37">
        <v>21</v>
      </c>
      <c r="G21" s="37">
        <v>25</v>
      </c>
      <c r="H21" s="37">
        <v>21</v>
      </c>
      <c r="I21" s="37">
        <v>25</v>
      </c>
      <c r="J21" s="37">
        <v>25</v>
      </c>
      <c r="K21" s="37">
        <v>21</v>
      </c>
      <c r="L21" s="37">
        <v>23</v>
      </c>
      <c r="M21" s="37">
        <v>30</v>
      </c>
      <c r="N21" s="37">
        <v>33</v>
      </c>
      <c r="O21" s="37">
        <v>23</v>
      </c>
      <c r="P21" s="37">
        <v>25</v>
      </c>
      <c r="Q21" s="37">
        <v>27</v>
      </c>
      <c r="R21" s="37">
        <v>22</v>
      </c>
      <c r="S21" s="37">
        <v>23</v>
      </c>
      <c r="T21" s="37">
        <v>26</v>
      </c>
      <c r="U21" s="37">
        <v>23</v>
      </c>
      <c r="V21" s="37">
        <v>27</v>
      </c>
      <c r="W21" s="37">
        <v>19</v>
      </c>
      <c r="X21" s="37">
        <v>32</v>
      </c>
      <c r="Y21" s="37">
        <v>23</v>
      </c>
      <c r="Z21" s="37">
        <v>23</v>
      </c>
      <c r="AA21" s="37">
        <v>29</v>
      </c>
      <c r="AB21" s="37">
        <v>24</v>
      </c>
      <c r="AC21" s="37">
        <v>31</v>
      </c>
      <c r="AD21" s="37">
        <v>26</v>
      </c>
      <c r="AE21" s="37">
        <v>27</v>
      </c>
      <c r="AF21" s="37">
        <v>25</v>
      </c>
    </row>
    <row r="22" spans="1:32" ht="12.75">
      <c r="A22" s="8" t="s">
        <v>74</v>
      </c>
      <c r="C22" s="37">
        <v>180</v>
      </c>
      <c r="D22" s="37">
        <v>193</v>
      </c>
      <c r="E22" s="37">
        <v>194</v>
      </c>
      <c r="F22" s="37">
        <v>186</v>
      </c>
      <c r="G22" s="37">
        <v>196</v>
      </c>
      <c r="H22" s="37">
        <v>195</v>
      </c>
      <c r="I22" s="37">
        <v>200</v>
      </c>
      <c r="J22" s="37">
        <v>184</v>
      </c>
      <c r="K22" s="37">
        <v>184</v>
      </c>
      <c r="L22" s="37">
        <v>196</v>
      </c>
      <c r="M22" s="37">
        <v>190</v>
      </c>
      <c r="N22" s="37">
        <v>195</v>
      </c>
      <c r="O22" s="37">
        <v>193</v>
      </c>
      <c r="P22" s="37">
        <v>204</v>
      </c>
      <c r="Q22" s="37">
        <v>193</v>
      </c>
      <c r="R22" s="37">
        <v>203</v>
      </c>
      <c r="S22" s="37">
        <v>186</v>
      </c>
      <c r="T22" s="37">
        <v>191</v>
      </c>
      <c r="U22" s="37">
        <v>189</v>
      </c>
      <c r="V22" s="37">
        <v>196</v>
      </c>
      <c r="W22" s="37">
        <v>192</v>
      </c>
      <c r="X22" s="37">
        <v>197</v>
      </c>
      <c r="Y22" s="37">
        <v>187</v>
      </c>
      <c r="Z22" s="37">
        <v>191</v>
      </c>
      <c r="AA22" s="37">
        <v>187</v>
      </c>
      <c r="AB22" s="37">
        <v>188</v>
      </c>
      <c r="AC22" s="37">
        <v>202</v>
      </c>
      <c r="AD22" s="37">
        <v>192</v>
      </c>
      <c r="AE22" s="37">
        <v>183</v>
      </c>
      <c r="AF22" s="37">
        <v>196</v>
      </c>
    </row>
    <row r="23" spans="1:32" ht="12.75">
      <c r="A23" s="8" t="s">
        <v>75</v>
      </c>
      <c r="C23" s="37">
        <v>432</v>
      </c>
      <c r="D23" s="37">
        <v>414</v>
      </c>
      <c r="E23" s="37">
        <v>389</v>
      </c>
      <c r="F23" s="37">
        <v>430</v>
      </c>
      <c r="G23" s="37">
        <v>423</v>
      </c>
      <c r="H23" s="37">
        <v>415</v>
      </c>
      <c r="I23" s="37">
        <v>430</v>
      </c>
      <c r="J23" s="37">
        <v>425</v>
      </c>
      <c r="K23" s="37">
        <v>431</v>
      </c>
      <c r="L23" s="37">
        <v>418</v>
      </c>
      <c r="M23" s="37">
        <v>417</v>
      </c>
      <c r="N23" s="37">
        <v>423</v>
      </c>
      <c r="O23" s="37">
        <v>422</v>
      </c>
      <c r="P23" s="37">
        <v>418</v>
      </c>
      <c r="Q23" s="37">
        <v>427</v>
      </c>
      <c r="R23" s="37">
        <v>417</v>
      </c>
      <c r="S23" s="37">
        <v>423</v>
      </c>
      <c r="T23" s="37">
        <v>424</v>
      </c>
      <c r="U23" s="37">
        <v>447</v>
      </c>
      <c r="V23" s="37">
        <v>440</v>
      </c>
      <c r="W23" s="37">
        <v>423</v>
      </c>
      <c r="X23" s="37">
        <v>416</v>
      </c>
      <c r="Y23" s="37">
        <v>420</v>
      </c>
      <c r="Z23" s="37">
        <v>417</v>
      </c>
      <c r="AA23" s="37">
        <v>422</v>
      </c>
      <c r="AB23" s="37">
        <v>423</v>
      </c>
      <c r="AC23" s="37">
        <v>400</v>
      </c>
      <c r="AD23" s="37">
        <v>420</v>
      </c>
      <c r="AE23" s="37">
        <v>420</v>
      </c>
      <c r="AF23" s="37">
        <v>415</v>
      </c>
    </row>
    <row r="24" spans="1:32" ht="12.75">
      <c r="A24" s="8" t="s">
        <v>76</v>
      </c>
      <c r="C24" s="37">
        <v>12</v>
      </c>
      <c r="D24" s="37">
        <v>12</v>
      </c>
      <c r="E24" s="37">
        <v>15</v>
      </c>
      <c r="F24" s="37">
        <v>12</v>
      </c>
      <c r="G24" s="37">
        <v>12</v>
      </c>
      <c r="H24" s="37">
        <v>13</v>
      </c>
      <c r="I24" s="37">
        <v>12</v>
      </c>
      <c r="J24" s="37">
        <v>13</v>
      </c>
      <c r="K24" s="37">
        <v>11</v>
      </c>
      <c r="L24" s="37">
        <v>10</v>
      </c>
      <c r="M24" s="37">
        <v>13</v>
      </c>
      <c r="N24" s="37">
        <v>14</v>
      </c>
      <c r="O24" s="37">
        <v>13</v>
      </c>
      <c r="P24" s="37">
        <v>12</v>
      </c>
      <c r="Q24" s="37">
        <v>12</v>
      </c>
      <c r="R24" s="37">
        <v>12</v>
      </c>
      <c r="S24" s="37">
        <v>13</v>
      </c>
      <c r="T24" s="37">
        <v>11</v>
      </c>
      <c r="U24" s="37">
        <v>13</v>
      </c>
      <c r="V24" s="37">
        <v>10</v>
      </c>
      <c r="W24" s="37">
        <v>11</v>
      </c>
      <c r="X24" s="37">
        <v>12</v>
      </c>
      <c r="Y24" s="37">
        <v>13</v>
      </c>
      <c r="Z24" s="37">
        <v>14</v>
      </c>
      <c r="AA24" s="37">
        <v>12</v>
      </c>
      <c r="AB24" s="37">
        <v>13</v>
      </c>
      <c r="AC24" s="37">
        <v>12</v>
      </c>
      <c r="AD24" s="37">
        <v>10</v>
      </c>
      <c r="AE24" s="37">
        <v>12</v>
      </c>
      <c r="AF24" s="37">
        <v>13</v>
      </c>
    </row>
    <row r="25" spans="1:32" ht="12.75">
      <c r="A25" s="8" t="s">
        <v>77</v>
      </c>
      <c r="C25" s="37">
        <v>640</v>
      </c>
      <c r="D25" s="37">
        <v>639</v>
      </c>
      <c r="E25" s="37">
        <v>606</v>
      </c>
      <c r="F25" s="37">
        <v>632</v>
      </c>
      <c r="G25" s="37">
        <v>650</v>
      </c>
      <c r="H25" s="37">
        <v>653</v>
      </c>
      <c r="I25" s="37">
        <v>642</v>
      </c>
      <c r="J25" s="37">
        <v>642</v>
      </c>
      <c r="K25" s="37">
        <v>636</v>
      </c>
      <c r="L25" s="37">
        <v>632</v>
      </c>
      <c r="M25" s="37">
        <v>631</v>
      </c>
      <c r="N25" s="37">
        <v>618</v>
      </c>
      <c r="O25" s="37">
        <v>636</v>
      </c>
      <c r="P25" s="37">
        <v>633</v>
      </c>
      <c r="Q25" s="37">
        <v>634</v>
      </c>
      <c r="R25" s="37">
        <v>621</v>
      </c>
      <c r="S25" s="37">
        <v>640</v>
      </c>
      <c r="T25" s="37">
        <v>635</v>
      </c>
      <c r="U25" s="37">
        <v>635</v>
      </c>
      <c r="V25" s="37">
        <v>658</v>
      </c>
      <c r="W25" s="37">
        <v>650</v>
      </c>
      <c r="X25" s="37">
        <v>638</v>
      </c>
      <c r="Y25" s="37">
        <v>644</v>
      </c>
      <c r="Z25" s="37">
        <v>635</v>
      </c>
      <c r="AA25" s="37">
        <v>636</v>
      </c>
      <c r="AB25" s="37">
        <v>645</v>
      </c>
      <c r="AC25" s="37">
        <v>631</v>
      </c>
      <c r="AD25" s="37">
        <v>659</v>
      </c>
      <c r="AE25" s="37">
        <v>643</v>
      </c>
      <c r="AF25" s="37">
        <v>654</v>
      </c>
    </row>
    <row r="26" spans="1:32" ht="12.75">
      <c r="A26" s="8" t="s">
        <v>78</v>
      </c>
      <c r="C26" s="37">
        <v>165</v>
      </c>
      <c r="D26" s="37">
        <v>176</v>
      </c>
      <c r="E26" s="37">
        <v>147</v>
      </c>
      <c r="F26" s="37">
        <v>176</v>
      </c>
      <c r="G26" s="37">
        <v>165</v>
      </c>
      <c r="H26" s="37">
        <v>163</v>
      </c>
      <c r="I26" s="37">
        <v>176</v>
      </c>
      <c r="J26" s="37">
        <v>171</v>
      </c>
      <c r="K26" s="37">
        <v>171</v>
      </c>
      <c r="L26" s="37">
        <v>175</v>
      </c>
      <c r="M26" s="37">
        <v>174</v>
      </c>
      <c r="N26" s="37">
        <v>178</v>
      </c>
      <c r="O26" s="37">
        <v>171</v>
      </c>
      <c r="P26" s="37">
        <v>174</v>
      </c>
      <c r="Q26" s="37">
        <v>175</v>
      </c>
      <c r="R26" s="37">
        <v>172</v>
      </c>
      <c r="S26" s="37">
        <v>173</v>
      </c>
      <c r="T26" s="37">
        <v>174</v>
      </c>
      <c r="U26" s="37">
        <v>172</v>
      </c>
      <c r="V26" s="37">
        <v>170</v>
      </c>
      <c r="W26" s="37">
        <v>164</v>
      </c>
      <c r="X26" s="37">
        <v>164</v>
      </c>
      <c r="Y26" s="37">
        <v>174</v>
      </c>
      <c r="Z26" s="37">
        <v>175</v>
      </c>
      <c r="AA26" s="37">
        <v>162</v>
      </c>
      <c r="AB26" s="37">
        <v>162</v>
      </c>
      <c r="AC26" s="37">
        <v>168</v>
      </c>
      <c r="AD26" s="37">
        <v>165</v>
      </c>
      <c r="AE26" s="37">
        <v>177</v>
      </c>
      <c r="AF26" s="37">
        <v>166</v>
      </c>
    </row>
    <row r="27" spans="1:32" ht="12.75">
      <c r="A27" s="8" t="s">
        <v>79</v>
      </c>
      <c r="C27" s="37">
        <v>27</v>
      </c>
      <c r="D27" s="37">
        <v>29</v>
      </c>
      <c r="E27" s="37">
        <v>25</v>
      </c>
      <c r="F27" s="37">
        <v>28</v>
      </c>
      <c r="G27" s="37">
        <v>27</v>
      </c>
      <c r="H27" s="37">
        <v>26</v>
      </c>
      <c r="I27" s="37">
        <v>28</v>
      </c>
      <c r="J27" s="37">
        <v>27</v>
      </c>
      <c r="K27" s="37">
        <v>27</v>
      </c>
      <c r="L27" s="37">
        <v>27</v>
      </c>
      <c r="M27" s="37">
        <v>28</v>
      </c>
      <c r="N27" s="37">
        <v>28</v>
      </c>
      <c r="O27" s="37">
        <v>27</v>
      </c>
      <c r="P27" s="37">
        <v>30</v>
      </c>
      <c r="Q27" s="37">
        <v>28</v>
      </c>
      <c r="R27" s="37">
        <v>27</v>
      </c>
      <c r="S27" s="37">
        <v>27</v>
      </c>
      <c r="T27" s="37">
        <v>28</v>
      </c>
      <c r="U27" s="37">
        <v>27</v>
      </c>
      <c r="V27" s="37">
        <v>28</v>
      </c>
      <c r="W27" s="37">
        <v>27</v>
      </c>
      <c r="X27" s="37">
        <v>26</v>
      </c>
      <c r="Y27" s="37">
        <v>27</v>
      </c>
      <c r="Z27" s="37">
        <v>28</v>
      </c>
      <c r="AA27" s="37">
        <v>27</v>
      </c>
      <c r="AB27" s="37">
        <v>27</v>
      </c>
      <c r="AC27" s="37">
        <v>27</v>
      </c>
      <c r="AD27" s="37">
        <v>28</v>
      </c>
      <c r="AE27" s="37">
        <v>28</v>
      </c>
      <c r="AF27" s="37">
        <v>26</v>
      </c>
    </row>
    <row r="28" spans="1:32" ht="12.75">
      <c r="A28" s="10" t="s">
        <v>80</v>
      </c>
      <c r="C28" s="23">
        <v>13</v>
      </c>
      <c r="D28" s="23">
        <v>13.8</v>
      </c>
      <c r="E28" s="23">
        <v>11.4</v>
      </c>
      <c r="F28" s="23">
        <v>14.9</v>
      </c>
      <c r="G28" s="23">
        <v>13.7</v>
      </c>
      <c r="H28" s="23">
        <v>12.6</v>
      </c>
      <c r="I28" s="23">
        <v>14.9</v>
      </c>
      <c r="J28" s="23">
        <v>13.8</v>
      </c>
      <c r="K28" s="23">
        <v>14.8</v>
      </c>
      <c r="L28" s="23">
        <v>14.5</v>
      </c>
      <c r="M28" s="23">
        <v>14.7</v>
      </c>
      <c r="N28" s="23">
        <v>14.4</v>
      </c>
      <c r="O28" s="23">
        <v>14</v>
      </c>
      <c r="P28" s="23">
        <v>14.2</v>
      </c>
      <c r="Q28" s="23">
        <v>14.2</v>
      </c>
      <c r="R28" s="23">
        <v>13.8</v>
      </c>
      <c r="S28" s="23">
        <v>14.6</v>
      </c>
      <c r="T28" s="23">
        <v>15.6</v>
      </c>
      <c r="U28" s="23">
        <v>14.4</v>
      </c>
      <c r="V28" s="23">
        <v>14</v>
      </c>
      <c r="W28" s="23">
        <v>13.9</v>
      </c>
      <c r="X28" s="23">
        <v>13.7</v>
      </c>
      <c r="Y28" s="23">
        <v>15.1</v>
      </c>
      <c r="Z28" s="23">
        <v>14.2</v>
      </c>
      <c r="AA28" s="23">
        <v>14.3</v>
      </c>
      <c r="AB28" s="23">
        <v>12.5</v>
      </c>
      <c r="AC28" s="23">
        <v>13.1</v>
      </c>
      <c r="AD28" s="23">
        <v>13.1</v>
      </c>
      <c r="AE28" s="23">
        <v>15.6</v>
      </c>
      <c r="AF28" s="23">
        <v>13.9</v>
      </c>
    </row>
    <row r="29" spans="1:32" ht="12.75">
      <c r="A29" s="8" t="s">
        <v>81</v>
      </c>
      <c r="C29" s="37">
        <v>20</v>
      </c>
      <c r="D29" s="37">
        <v>20</v>
      </c>
      <c r="E29" s="37">
        <v>16</v>
      </c>
      <c r="F29" s="37">
        <v>22</v>
      </c>
      <c r="G29" s="37">
        <v>17</v>
      </c>
      <c r="H29" s="37">
        <v>18</v>
      </c>
      <c r="I29" s="37">
        <v>18</v>
      </c>
      <c r="J29" s="37">
        <v>18</v>
      </c>
      <c r="K29" s="37">
        <v>19</v>
      </c>
      <c r="L29" s="37">
        <v>21</v>
      </c>
      <c r="M29" s="37">
        <v>23</v>
      </c>
      <c r="N29" s="37">
        <v>21</v>
      </c>
      <c r="O29" s="37">
        <v>22</v>
      </c>
      <c r="P29" s="37">
        <v>19</v>
      </c>
      <c r="Q29" s="37">
        <v>20</v>
      </c>
      <c r="R29" s="37">
        <v>24</v>
      </c>
      <c r="S29" s="37">
        <v>20</v>
      </c>
      <c r="T29" s="37">
        <v>20</v>
      </c>
      <c r="U29" s="37">
        <v>22</v>
      </c>
      <c r="V29" s="37">
        <v>19</v>
      </c>
      <c r="W29" s="37">
        <v>18</v>
      </c>
      <c r="X29" s="37">
        <v>19</v>
      </c>
      <c r="Y29" s="37">
        <v>20</v>
      </c>
      <c r="Z29" s="37">
        <v>17</v>
      </c>
      <c r="AA29" s="37">
        <v>21</v>
      </c>
      <c r="AB29" s="37">
        <v>21</v>
      </c>
      <c r="AC29" s="37">
        <v>18</v>
      </c>
      <c r="AD29" s="37">
        <v>19</v>
      </c>
      <c r="AE29" s="37">
        <v>20</v>
      </c>
      <c r="AF29" s="37">
        <v>17</v>
      </c>
    </row>
    <row r="30" spans="1:32" ht="12.75">
      <c r="A30" s="8" t="s">
        <v>83</v>
      </c>
      <c r="C30" s="37">
        <v>62</v>
      </c>
      <c r="D30" s="37">
        <v>50</v>
      </c>
      <c r="E30" s="37">
        <v>75</v>
      </c>
      <c r="F30" s="37">
        <v>46</v>
      </c>
      <c r="G30" s="37">
        <v>35</v>
      </c>
      <c r="H30" s="37">
        <v>47</v>
      </c>
      <c r="I30" s="37">
        <v>56</v>
      </c>
      <c r="J30" s="37">
        <v>53</v>
      </c>
      <c r="K30" s="37">
        <v>56</v>
      </c>
      <c r="L30" s="37">
        <v>14</v>
      </c>
      <c r="M30" s="37">
        <v>49</v>
      </c>
      <c r="N30" s="37">
        <v>39</v>
      </c>
      <c r="O30" s="37">
        <v>33</v>
      </c>
      <c r="P30" s="37">
        <v>18</v>
      </c>
      <c r="Q30" s="37">
        <v>48</v>
      </c>
      <c r="R30" s="37">
        <v>48</v>
      </c>
      <c r="S30" s="37">
        <v>60</v>
      </c>
      <c r="T30" s="37">
        <v>61</v>
      </c>
      <c r="U30" s="37">
        <v>58</v>
      </c>
      <c r="V30" s="37">
        <v>59</v>
      </c>
      <c r="W30" s="37">
        <v>44</v>
      </c>
      <c r="X30" s="37">
        <v>55</v>
      </c>
      <c r="Y30" s="37">
        <v>53</v>
      </c>
      <c r="Z30" s="37">
        <v>58</v>
      </c>
      <c r="AA30" s="37">
        <v>41</v>
      </c>
      <c r="AB30" s="37">
        <v>54</v>
      </c>
      <c r="AC30" s="37">
        <v>54</v>
      </c>
      <c r="AD30" s="37">
        <v>45</v>
      </c>
      <c r="AE30" s="37">
        <v>59</v>
      </c>
      <c r="AF30" s="37">
        <v>57</v>
      </c>
    </row>
    <row r="31" spans="1:32" ht="12.75">
      <c r="A31" s="8" t="s">
        <v>84</v>
      </c>
      <c r="C31" s="37">
        <v>90</v>
      </c>
      <c r="D31" s="37">
        <v>89</v>
      </c>
      <c r="E31" s="37">
        <v>84</v>
      </c>
      <c r="F31" s="37">
        <v>91</v>
      </c>
      <c r="G31" s="37">
        <v>91</v>
      </c>
      <c r="H31" s="37">
        <v>89</v>
      </c>
      <c r="I31" s="37">
        <v>86</v>
      </c>
      <c r="J31" s="37">
        <v>88</v>
      </c>
      <c r="K31" s="37">
        <v>87</v>
      </c>
      <c r="L31" s="37">
        <v>85</v>
      </c>
      <c r="M31" s="37">
        <v>87</v>
      </c>
      <c r="N31" s="37">
        <v>84</v>
      </c>
      <c r="O31" s="37">
        <v>87</v>
      </c>
      <c r="P31" s="37">
        <v>88</v>
      </c>
      <c r="Q31" s="37">
        <v>86</v>
      </c>
      <c r="R31" s="37">
        <v>88</v>
      </c>
      <c r="S31" s="37">
        <v>86</v>
      </c>
      <c r="T31" s="37">
        <v>86</v>
      </c>
      <c r="U31" s="37">
        <v>89</v>
      </c>
      <c r="V31" s="37">
        <v>89</v>
      </c>
      <c r="W31" s="37">
        <v>88</v>
      </c>
      <c r="X31" s="37">
        <v>85</v>
      </c>
      <c r="Y31" s="37">
        <v>89</v>
      </c>
      <c r="Z31" s="37">
        <v>86</v>
      </c>
      <c r="AA31" s="37">
        <v>81</v>
      </c>
      <c r="AB31" s="37">
        <v>85</v>
      </c>
      <c r="AC31" s="37">
        <v>86</v>
      </c>
      <c r="AD31" s="37">
        <v>88</v>
      </c>
      <c r="AE31" s="37">
        <v>91</v>
      </c>
      <c r="AF31" s="37">
        <v>86</v>
      </c>
    </row>
    <row r="32" spans="1:32" ht="12.75">
      <c r="A32" s="8" t="s">
        <v>86</v>
      </c>
      <c r="C32" s="37">
        <v>3</v>
      </c>
      <c r="D32" s="37">
        <v>2</v>
      </c>
      <c r="E32" s="37">
        <v>4</v>
      </c>
      <c r="F32" s="37">
        <v>1</v>
      </c>
      <c r="G32" s="37">
        <v>0</v>
      </c>
      <c r="H32" s="37">
        <v>1</v>
      </c>
      <c r="I32" s="37">
        <v>2</v>
      </c>
      <c r="J32" s="37">
        <v>6</v>
      </c>
      <c r="K32" s="37">
        <v>2</v>
      </c>
      <c r="L32" s="37">
        <v>3</v>
      </c>
      <c r="M32" s="37">
        <v>3</v>
      </c>
      <c r="N32" s="37">
        <v>5</v>
      </c>
      <c r="O32" s="37">
        <v>2</v>
      </c>
      <c r="P32" s="37">
        <v>1</v>
      </c>
      <c r="Q32" s="37">
        <v>3</v>
      </c>
      <c r="R32" s="37">
        <v>5</v>
      </c>
      <c r="S32" s="37">
        <v>2</v>
      </c>
      <c r="T32" s="37">
        <v>6</v>
      </c>
      <c r="U32" s="37">
        <v>2</v>
      </c>
      <c r="V32" s="37">
        <v>7</v>
      </c>
      <c r="W32" s="37">
        <v>2</v>
      </c>
      <c r="X32" s="37">
        <v>1</v>
      </c>
      <c r="Y32" s="37">
        <v>4</v>
      </c>
      <c r="Z32" s="37">
        <v>5</v>
      </c>
      <c r="AA32" s="37">
        <v>7</v>
      </c>
      <c r="AB32" s="37">
        <v>0</v>
      </c>
      <c r="AC32" s="37">
        <v>6</v>
      </c>
      <c r="AD32" s="37">
        <v>6</v>
      </c>
      <c r="AE32" s="37">
        <v>4</v>
      </c>
      <c r="AF32" s="37">
        <v>5</v>
      </c>
    </row>
    <row r="33" spans="1:32" ht="12.75">
      <c r="A33" s="8" t="s">
        <v>88</v>
      </c>
      <c r="C33" s="37">
        <v>17</v>
      </c>
      <c r="D33" s="37">
        <v>42</v>
      </c>
      <c r="E33" s="37">
        <v>30</v>
      </c>
      <c r="F33" s="37">
        <v>37</v>
      </c>
      <c r="G33" s="37">
        <v>25</v>
      </c>
      <c r="H33" s="37">
        <v>25</v>
      </c>
      <c r="I33" s="37">
        <v>35</v>
      </c>
      <c r="J33" s="37">
        <v>13</v>
      </c>
      <c r="K33" s="37">
        <v>20</v>
      </c>
      <c r="L33" s="37">
        <v>5</v>
      </c>
      <c r="M33" s="37">
        <v>12</v>
      </c>
      <c r="N33" s="37">
        <v>31</v>
      </c>
      <c r="O33" s="37">
        <v>22</v>
      </c>
      <c r="P33" s="37">
        <v>17</v>
      </c>
      <c r="Q33" s="37">
        <v>19</v>
      </c>
      <c r="R33" s="37">
        <v>25</v>
      </c>
      <c r="S33" s="37">
        <v>13</v>
      </c>
      <c r="T33" s="37">
        <v>34</v>
      </c>
      <c r="U33" s="37">
        <v>37</v>
      </c>
      <c r="V33" s="37">
        <v>29</v>
      </c>
      <c r="W33" s="37">
        <v>26</v>
      </c>
      <c r="X33" s="37">
        <v>22</v>
      </c>
      <c r="Y33" s="37">
        <v>16</v>
      </c>
      <c r="Z33" s="37">
        <v>20</v>
      </c>
      <c r="AA33" s="37">
        <v>21</v>
      </c>
      <c r="AB33" s="37">
        <v>8</v>
      </c>
      <c r="AC33" s="37">
        <v>18</v>
      </c>
      <c r="AD33" s="37">
        <v>23</v>
      </c>
      <c r="AE33" s="37">
        <v>28</v>
      </c>
      <c r="AF33" s="37">
        <v>26</v>
      </c>
    </row>
    <row r="34" spans="1:32" ht="12.75">
      <c r="A34" s="8" t="s">
        <v>190</v>
      </c>
      <c r="C34" s="37">
        <v>59</v>
      </c>
      <c r="D34" s="37">
        <v>53</v>
      </c>
      <c r="E34" s="37">
        <v>44</v>
      </c>
      <c r="F34" s="37">
        <v>42</v>
      </c>
      <c r="G34" s="37">
        <v>52</v>
      </c>
      <c r="H34" s="37">
        <v>60</v>
      </c>
      <c r="I34" s="37">
        <v>60</v>
      </c>
      <c r="J34" s="37">
        <v>47</v>
      </c>
      <c r="K34" s="37">
        <v>57</v>
      </c>
      <c r="L34" s="37">
        <v>45</v>
      </c>
      <c r="M34" s="37">
        <v>53</v>
      </c>
      <c r="N34" s="37">
        <v>51</v>
      </c>
      <c r="O34" s="37">
        <v>39</v>
      </c>
      <c r="P34" s="37">
        <v>31</v>
      </c>
      <c r="Q34" s="37">
        <v>48</v>
      </c>
      <c r="R34" s="37">
        <v>44</v>
      </c>
      <c r="S34" s="37">
        <v>50</v>
      </c>
      <c r="T34" s="37">
        <v>36</v>
      </c>
      <c r="U34" s="37">
        <v>49</v>
      </c>
      <c r="V34" s="37">
        <v>45</v>
      </c>
      <c r="W34" s="37">
        <v>45</v>
      </c>
      <c r="X34" s="37">
        <v>36</v>
      </c>
      <c r="Y34" s="37">
        <v>43</v>
      </c>
      <c r="Z34" s="37">
        <v>44</v>
      </c>
      <c r="AA34" s="37">
        <v>21</v>
      </c>
      <c r="AB34" s="37">
        <v>51</v>
      </c>
      <c r="AC34" s="37">
        <v>44</v>
      </c>
      <c r="AD34" s="37">
        <v>56</v>
      </c>
      <c r="AE34" s="37">
        <v>50</v>
      </c>
      <c r="AF34" s="37">
        <v>51</v>
      </c>
    </row>
    <row r="35" spans="1:32" ht="12.75">
      <c r="A35" s="8" t="s">
        <v>191</v>
      </c>
      <c r="C35" s="37">
        <v>2</v>
      </c>
      <c r="D35" s="37">
        <v>3</v>
      </c>
      <c r="E35" s="37">
        <v>2</v>
      </c>
      <c r="F35" s="37">
        <v>2</v>
      </c>
      <c r="G35" s="37">
        <v>2</v>
      </c>
      <c r="H35" s="37">
        <v>4</v>
      </c>
      <c r="I35" s="37">
        <v>1</v>
      </c>
      <c r="J35" s="37">
        <v>2</v>
      </c>
      <c r="K35" s="37">
        <v>0</v>
      </c>
      <c r="L35" s="37">
        <v>3</v>
      </c>
      <c r="M35" s="37">
        <v>3</v>
      </c>
      <c r="N35" s="37">
        <v>1</v>
      </c>
      <c r="O35" s="37">
        <v>3</v>
      </c>
      <c r="P35" s="37">
        <v>3</v>
      </c>
      <c r="Q35" s="37">
        <v>2</v>
      </c>
      <c r="R35" s="37">
        <v>3</v>
      </c>
      <c r="S35" s="37">
        <v>2</v>
      </c>
      <c r="T35" s="37">
        <v>0</v>
      </c>
      <c r="U35" s="37">
        <v>3</v>
      </c>
      <c r="V35" s="37">
        <v>2</v>
      </c>
      <c r="W35" s="37">
        <v>2</v>
      </c>
      <c r="X35" s="37">
        <v>1</v>
      </c>
      <c r="Y35" s="37">
        <v>0</v>
      </c>
      <c r="Z35" s="37">
        <v>3</v>
      </c>
      <c r="AA35" s="37">
        <v>1</v>
      </c>
      <c r="AB35" s="37">
        <v>1</v>
      </c>
      <c r="AC35" s="37">
        <v>0</v>
      </c>
      <c r="AD35" s="37">
        <v>3</v>
      </c>
      <c r="AE35" s="37">
        <v>2</v>
      </c>
      <c r="AF35" s="37">
        <v>1</v>
      </c>
    </row>
    <row r="36" spans="1:31" ht="12.75">
      <c r="A36" s="8" t="s">
        <v>87</v>
      </c>
      <c r="C36" s="3"/>
      <c r="D36" s="3"/>
      <c r="E36" s="3"/>
      <c r="F36" s="3"/>
      <c r="G36" s="3"/>
      <c r="H36" s="3"/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AE36" s="3"/>
    </row>
    <row r="37" spans="3:31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AE37" s="3"/>
    </row>
    <row r="38" ht="12.75">
      <c r="A38" s="8" t="s">
        <v>128</v>
      </c>
    </row>
    <row r="39" ht="12.75">
      <c r="A39" s="8" t="s">
        <v>146</v>
      </c>
    </row>
    <row r="40" spans="1:29" ht="12.75">
      <c r="A40" s="13" t="s">
        <v>82</v>
      </c>
      <c r="H40" s="19">
        <v>20.11</v>
      </c>
      <c r="AB40" s="19">
        <v>20.889343276997334</v>
      </c>
      <c r="AC40" s="19">
        <v>21.354585989819448</v>
      </c>
    </row>
    <row r="41" spans="1:29" ht="12.75">
      <c r="A41" s="13" t="s">
        <v>129</v>
      </c>
      <c r="H41" s="19">
        <v>42.26</v>
      </c>
      <c r="AB41" s="19">
        <v>44.12766806207253</v>
      </c>
      <c r="AC41" s="19">
        <v>45.127722126323505</v>
      </c>
    </row>
    <row r="42" spans="1:29" ht="12.75">
      <c r="A42" s="13" t="s">
        <v>130</v>
      </c>
      <c r="H42" s="19">
        <v>5.37</v>
      </c>
      <c r="AB42" s="19">
        <v>5.654077226281677</v>
      </c>
      <c r="AC42" s="19">
        <v>5.731732804117148</v>
      </c>
    </row>
    <row r="43" spans="1:29" ht="12.75">
      <c r="A43" s="13" t="s">
        <v>87</v>
      </c>
      <c r="H43" s="19">
        <v>23.72</v>
      </c>
      <c r="AB43" s="19">
        <v>24.724868566266565</v>
      </c>
      <c r="AC43" s="19">
        <v>25.25298288409082</v>
      </c>
    </row>
    <row r="44" spans="1:29" ht="12.75">
      <c r="A44" s="13" t="s">
        <v>189</v>
      </c>
      <c r="H44" s="19">
        <v>5.76</v>
      </c>
      <c r="AB44" s="19">
        <v>5.944944330981797</v>
      </c>
      <c r="AC44" s="19">
        <v>6.09967240484446</v>
      </c>
    </row>
    <row r="45" spans="1:29" ht="12.75">
      <c r="A45" s="13" t="s">
        <v>131</v>
      </c>
      <c r="H45" s="19">
        <v>1.85</v>
      </c>
      <c r="AB45" s="19">
        <v>1.919196310644767</v>
      </c>
      <c r="AC45" s="19">
        <v>1.9741125912820685</v>
      </c>
    </row>
    <row r="46" spans="1:29" ht="12.75">
      <c r="A46" s="13" t="s">
        <v>132</v>
      </c>
      <c r="H46" s="19">
        <v>5.45</v>
      </c>
      <c r="AB46" s="19">
        <v>5.797355874774831</v>
      </c>
      <c r="AC46" s="19">
        <v>5.8980689172851175</v>
      </c>
    </row>
    <row r="47" spans="1:29" ht="12.75">
      <c r="A47" s="13" t="s">
        <v>192</v>
      </c>
      <c r="H47" s="19">
        <v>0.86</v>
      </c>
      <c r="AB47" s="19">
        <v>0.9003520325302984</v>
      </c>
      <c r="AC47" s="19">
        <v>0.9372392297663336</v>
      </c>
    </row>
    <row r="48" spans="1:29" ht="12.75">
      <c r="A48" s="13" t="s">
        <v>133</v>
      </c>
      <c r="H48" s="19">
        <v>5.12</v>
      </c>
      <c r="AB48" s="19">
        <v>5.321660209394381</v>
      </c>
      <c r="AC48" s="19">
        <v>5.482003018828958</v>
      </c>
    </row>
    <row r="49" spans="1:29" ht="12.75">
      <c r="A49" s="13" t="s">
        <v>134</v>
      </c>
      <c r="H49" s="19">
        <v>1.04</v>
      </c>
      <c r="AB49" s="19">
        <v>1.048402827995612</v>
      </c>
      <c r="AC49" s="19">
        <v>1.1168523742935093</v>
      </c>
    </row>
    <row r="50" spans="1:29" ht="12.75">
      <c r="A50" s="13" t="s">
        <v>135</v>
      </c>
      <c r="H50" s="19">
        <v>2.75</v>
      </c>
      <c r="AB50" s="19">
        <v>2.896131128236541</v>
      </c>
      <c r="AC50" s="19">
        <v>2.971461529356207</v>
      </c>
    </row>
    <row r="51" spans="1:29" ht="12.75">
      <c r="A51" s="13" t="s">
        <v>136</v>
      </c>
      <c r="H51" s="19">
        <v>0.39</v>
      </c>
      <c r="AB51" s="19">
        <v>0.3991117040341194</v>
      </c>
      <c r="AC51" s="19">
        <v>0.42071194119956823</v>
      </c>
    </row>
    <row r="52" spans="1:29" ht="12.75">
      <c r="A52" s="13" t="s">
        <v>194</v>
      </c>
      <c r="H52" s="19">
        <v>2.39</v>
      </c>
      <c r="AB52" s="19">
        <v>2.4711596657745107</v>
      </c>
      <c r="AC52" s="19">
        <v>2.591094486052206</v>
      </c>
    </row>
    <row r="53" spans="1:29" ht="12.75">
      <c r="A53" s="13" t="s">
        <v>137</v>
      </c>
      <c r="H53" s="19">
        <v>0.37</v>
      </c>
      <c r="AB53" s="19">
        <v>0.3884777651726208</v>
      </c>
      <c r="AC53" s="19">
        <v>0.4049664203862221</v>
      </c>
    </row>
    <row r="54" spans="1:29" ht="12.75">
      <c r="A54" s="13" t="s">
        <v>138</v>
      </c>
      <c r="H54" s="21">
        <v>410</v>
      </c>
      <c r="AB54" s="21">
        <v>428.7148063791593</v>
      </c>
      <c r="AC54" s="21">
        <v>428.7148063791593</v>
      </c>
    </row>
    <row r="55" spans="1:29" ht="12.75">
      <c r="A55" s="13" t="s">
        <v>193</v>
      </c>
      <c r="H55" s="19">
        <v>1.71</v>
      </c>
      <c r="AB55" s="19">
        <v>1.7640854359959108</v>
      </c>
      <c r="AC55" s="19">
        <v>1.7611892060986298</v>
      </c>
    </row>
    <row r="56" spans="1:29" ht="12.75">
      <c r="A56" s="13" t="s">
        <v>139</v>
      </c>
      <c r="H56" s="19">
        <v>13.09</v>
      </c>
      <c r="AB56" s="19">
        <v>13.848867402642998</v>
      </c>
      <c r="AC56" s="19">
        <v>14.474997628906351</v>
      </c>
    </row>
    <row r="57" spans="1:29" ht="12.75">
      <c r="A57" s="13" t="s">
        <v>140</v>
      </c>
      <c r="H57" s="19">
        <v>27.12</v>
      </c>
      <c r="AB57" s="19">
        <v>28.109091236634576</v>
      </c>
      <c r="AC57" s="19">
        <v>29.31659588245245</v>
      </c>
    </row>
    <row r="58" spans="1:29" ht="12.75">
      <c r="A58" s="13" t="s">
        <v>141</v>
      </c>
      <c r="H58" s="19">
        <v>3.84</v>
      </c>
      <c r="AB58" s="19">
        <v>3.904582023467128</v>
      </c>
      <c r="AC58" s="19">
        <v>4.092969934644363</v>
      </c>
    </row>
    <row r="59" spans="1:29" ht="12.75">
      <c r="A59" s="13" t="s">
        <v>142</v>
      </c>
      <c r="H59" s="19">
        <v>0.79</v>
      </c>
      <c r="AB59" s="19">
        <v>0.8457588439456676</v>
      </c>
      <c r="AC59" s="19">
        <v>0.878341827661785</v>
      </c>
    </row>
    <row r="60" spans="1:29" ht="12.75">
      <c r="A60" s="13" t="s">
        <v>143</v>
      </c>
      <c r="H60" s="19">
        <v>0.58</v>
      </c>
      <c r="AB60" s="19">
        <v>0.590439021834912</v>
      </c>
      <c r="AC60" s="19">
        <v>0.5962905918946587</v>
      </c>
    </row>
    <row r="61" spans="1:29" ht="12.75">
      <c r="A61" s="13" t="s">
        <v>197</v>
      </c>
      <c r="H61" s="19">
        <v>4.23</v>
      </c>
      <c r="AB61" s="19">
        <v>4.342468037921254</v>
      </c>
      <c r="AC61" s="19">
        <v>4.656497136387124</v>
      </c>
    </row>
    <row r="62" spans="1:29" ht="12.75">
      <c r="A62" s="13" t="s">
        <v>195</v>
      </c>
      <c r="H62" s="23">
        <v>12.8</v>
      </c>
      <c r="AB62" s="23">
        <v>12.935702660996414</v>
      </c>
      <c r="AC62" s="23">
        <v>13.133696198540392</v>
      </c>
    </row>
    <row r="63" spans="1:29" ht="12.75">
      <c r="A63" s="13" t="s">
        <v>144</v>
      </c>
      <c r="H63" s="19">
        <v>0.3</v>
      </c>
      <c r="AB63" s="19">
        <v>0.3767722067206087</v>
      </c>
      <c r="AC63" s="19">
        <v>0.4074658015007035</v>
      </c>
    </row>
    <row r="64" spans="1:251" ht="12.75">
      <c r="A64" s="14" t="s">
        <v>85</v>
      </c>
      <c r="H64" s="21">
        <v>647</v>
      </c>
      <c r="AB64" s="24">
        <v>680.5416913856399</v>
      </c>
      <c r="AC64" s="24">
        <v>669.0037441548862</v>
      </c>
      <c r="EN64" s="33" t="e">
        <f aca="true" t="shared" si="1" ref="EN64:GJ64">EN9/EN3</f>
        <v>#DIV/0!</v>
      </c>
      <c r="EO64" s="33" t="e">
        <f t="shared" si="1"/>
        <v>#DIV/0!</v>
      </c>
      <c r="EP64" s="33" t="e">
        <f t="shared" si="1"/>
        <v>#DIV/0!</v>
      </c>
      <c r="EQ64" s="33" t="e">
        <f t="shared" si="1"/>
        <v>#DIV/0!</v>
      </c>
      <c r="ER64" s="33" t="e">
        <f t="shared" si="1"/>
        <v>#DIV/0!</v>
      </c>
      <c r="ES64" s="33" t="e">
        <f t="shared" si="1"/>
        <v>#DIV/0!</v>
      </c>
      <c r="ET64" s="33" t="e">
        <f t="shared" si="1"/>
        <v>#DIV/0!</v>
      </c>
      <c r="EU64" s="33" t="e">
        <f t="shared" si="1"/>
        <v>#DIV/0!</v>
      </c>
      <c r="EV64" s="33" t="e">
        <f t="shared" si="1"/>
        <v>#DIV/0!</v>
      </c>
      <c r="EW64" s="33" t="e">
        <f t="shared" si="1"/>
        <v>#DIV/0!</v>
      </c>
      <c r="EX64" s="33" t="e">
        <f t="shared" si="1"/>
        <v>#DIV/0!</v>
      </c>
      <c r="EY64" s="33" t="e">
        <f t="shared" si="1"/>
        <v>#DIV/0!</v>
      </c>
      <c r="EZ64" s="33" t="e">
        <f t="shared" si="1"/>
        <v>#DIV/0!</v>
      </c>
      <c r="FA64" s="33" t="e">
        <f t="shared" si="1"/>
        <v>#DIV/0!</v>
      </c>
      <c r="FB64" s="33" t="e">
        <f t="shared" si="1"/>
        <v>#DIV/0!</v>
      </c>
      <c r="FC64" s="33" t="e">
        <f t="shared" si="1"/>
        <v>#DIV/0!</v>
      </c>
      <c r="FD64" s="33" t="e">
        <f t="shared" si="1"/>
        <v>#DIV/0!</v>
      </c>
      <c r="FE64" s="33" t="e">
        <f t="shared" si="1"/>
        <v>#DIV/0!</v>
      </c>
      <c r="FF64" s="33" t="e">
        <f t="shared" si="1"/>
        <v>#DIV/0!</v>
      </c>
      <c r="FG64" s="33" t="e">
        <f t="shared" si="1"/>
        <v>#DIV/0!</v>
      </c>
      <c r="FH64" s="33" t="e">
        <f t="shared" si="1"/>
        <v>#DIV/0!</v>
      </c>
      <c r="FI64" s="33" t="e">
        <f t="shared" si="1"/>
        <v>#DIV/0!</v>
      </c>
      <c r="FJ64" s="33" t="e">
        <f t="shared" si="1"/>
        <v>#DIV/0!</v>
      </c>
      <c r="FK64" s="33" t="e">
        <f t="shared" si="1"/>
        <v>#DIV/0!</v>
      </c>
      <c r="FL64" s="33" t="e">
        <f t="shared" si="1"/>
        <v>#DIV/0!</v>
      </c>
      <c r="FM64" s="33" t="e">
        <f t="shared" si="1"/>
        <v>#DIV/0!</v>
      </c>
      <c r="FN64" s="33" t="e">
        <f t="shared" si="1"/>
        <v>#DIV/0!</v>
      </c>
      <c r="FO64" s="33" t="e">
        <f t="shared" si="1"/>
        <v>#DIV/0!</v>
      </c>
      <c r="FP64" s="33" t="e">
        <f t="shared" si="1"/>
        <v>#DIV/0!</v>
      </c>
      <c r="FQ64" s="33" t="e">
        <f t="shared" si="1"/>
        <v>#DIV/0!</v>
      </c>
      <c r="FR64" s="33" t="e">
        <f t="shared" si="1"/>
        <v>#DIV/0!</v>
      </c>
      <c r="FS64" s="33" t="e">
        <f t="shared" si="1"/>
        <v>#DIV/0!</v>
      </c>
      <c r="FT64" s="33" t="e">
        <f t="shared" si="1"/>
        <v>#DIV/0!</v>
      </c>
      <c r="FU64" s="33" t="e">
        <f t="shared" si="1"/>
        <v>#DIV/0!</v>
      </c>
      <c r="FV64" s="33" t="e">
        <f t="shared" si="1"/>
        <v>#DIV/0!</v>
      </c>
      <c r="FW64" s="33" t="e">
        <f t="shared" si="1"/>
        <v>#DIV/0!</v>
      </c>
      <c r="FX64" s="33" t="e">
        <f t="shared" si="1"/>
        <v>#DIV/0!</v>
      </c>
      <c r="FY64" s="33" t="e">
        <f t="shared" si="1"/>
        <v>#DIV/0!</v>
      </c>
      <c r="FZ64" s="33" t="e">
        <f t="shared" si="1"/>
        <v>#DIV/0!</v>
      </c>
      <c r="GA64" s="33" t="e">
        <f t="shared" si="1"/>
        <v>#DIV/0!</v>
      </c>
      <c r="GB64" s="33" t="e">
        <f t="shared" si="1"/>
        <v>#DIV/0!</v>
      </c>
      <c r="GC64" s="33" t="e">
        <f t="shared" si="1"/>
        <v>#DIV/0!</v>
      </c>
      <c r="GD64" s="33" t="e">
        <f t="shared" si="1"/>
        <v>#DIV/0!</v>
      </c>
      <c r="GE64" s="33" t="e">
        <f t="shared" si="1"/>
        <v>#DIV/0!</v>
      </c>
      <c r="GF64" s="33" t="e">
        <f t="shared" si="1"/>
        <v>#DIV/0!</v>
      </c>
      <c r="GG64" s="33" t="e">
        <f t="shared" si="1"/>
        <v>#DIV/0!</v>
      </c>
      <c r="GH64" s="33" t="e">
        <f t="shared" si="1"/>
        <v>#DIV/0!</v>
      </c>
      <c r="GI64" s="33" t="e">
        <f t="shared" si="1"/>
        <v>#DIV/0!</v>
      </c>
      <c r="GJ64" s="33" t="e">
        <f t="shared" si="1"/>
        <v>#DIV/0!</v>
      </c>
      <c r="GK64" s="33" t="e">
        <f aca="true" t="shared" si="2" ref="GK64:IQ64">GK9/GK3</f>
        <v>#DIV/0!</v>
      </c>
      <c r="GL64" s="33" t="e">
        <f t="shared" si="2"/>
        <v>#DIV/0!</v>
      </c>
      <c r="GM64" s="33" t="e">
        <f t="shared" si="2"/>
        <v>#DIV/0!</v>
      </c>
      <c r="GN64" s="33" t="e">
        <f t="shared" si="2"/>
        <v>#DIV/0!</v>
      </c>
      <c r="GO64" s="33" t="e">
        <f t="shared" si="2"/>
        <v>#DIV/0!</v>
      </c>
      <c r="GP64" s="33" t="e">
        <f t="shared" si="2"/>
        <v>#DIV/0!</v>
      </c>
      <c r="GQ64" s="33" t="e">
        <f t="shared" si="2"/>
        <v>#DIV/0!</v>
      </c>
      <c r="GR64" s="33" t="e">
        <f t="shared" si="2"/>
        <v>#DIV/0!</v>
      </c>
      <c r="GS64" s="33" t="e">
        <f t="shared" si="2"/>
        <v>#DIV/0!</v>
      </c>
      <c r="GT64" s="33" t="e">
        <f t="shared" si="2"/>
        <v>#DIV/0!</v>
      </c>
      <c r="GU64" s="33" t="e">
        <f t="shared" si="2"/>
        <v>#DIV/0!</v>
      </c>
      <c r="GV64" s="33" t="e">
        <f t="shared" si="2"/>
        <v>#DIV/0!</v>
      </c>
      <c r="GW64" s="33" t="e">
        <f t="shared" si="2"/>
        <v>#DIV/0!</v>
      </c>
      <c r="GX64" s="33" t="e">
        <f t="shared" si="2"/>
        <v>#DIV/0!</v>
      </c>
      <c r="GY64" s="33" t="e">
        <f t="shared" si="2"/>
        <v>#DIV/0!</v>
      </c>
      <c r="GZ64" s="33" t="e">
        <f t="shared" si="2"/>
        <v>#DIV/0!</v>
      </c>
      <c r="HA64" s="33" t="e">
        <f t="shared" si="2"/>
        <v>#DIV/0!</v>
      </c>
      <c r="HB64" s="33" t="e">
        <f t="shared" si="2"/>
        <v>#DIV/0!</v>
      </c>
      <c r="HC64" s="33" t="e">
        <f t="shared" si="2"/>
        <v>#DIV/0!</v>
      </c>
      <c r="HD64" s="33" t="e">
        <f t="shared" si="2"/>
        <v>#DIV/0!</v>
      </c>
      <c r="HE64" s="33" t="e">
        <f t="shared" si="2"/>
        <v>#DIV/0!</v>
      </c>
      <c r="HF64" s="33" t="e">
        <f t="shared" si="2"/>
        <v>#DIV/0!</v>
      </c>
      <c r="HG64" s="33" t="e">
        <f t="shared" si="2"/>
        <v>#DIV/0!</v>
      </c>
      <c r="HH64" s="33" t="e">
        <f t="shared" si="2"/>
        <v>#DIV/0!</v>
      </c>
      <c r="HI64" s="33" t="e">
        <f t="shared" si="2"/>
        <v>#DIV/0!</v>
      </c>
      <c r="HJ64" s="33" t="e">
        <f t="shared" si="2"/>
        <v>#DIV/0!</v>
      </c>
      <c r="HK64" s="33" t="e">
        <f t="shared" si="2"/>
        <v>#DIV/0!</v>
      </c>
      <c r="HL64" s="33" t="e">
        <f t="shared" si="2"/>
        <v>#DIV/0!</v>
      </c>
      <c r="HM64" s="33" t="e">
        <f t="shared" si="2"/>
        <v>#DIV/0!</v>
      </c>
      <c r="HN64" s="33" t="e">
        <f t="shared" si="2"/>
        <v>#DIV/0!</v>
      </c>
      <c r="HO64" s="33" t="e">
        <f t="shared" si="2"/>
        <v>#DIV/0!</v>
      </c>
      <c r="HP64" s="33" t="e">
        <f t="shared" si="2"/>
        <v>#DIV/0!</v>
      </c>
      <c r="HQ64" s="33" t="e">
        <f t="shared" si="2"/>
        <v>#DIV/0!</v>
      </c>
      <c r="HR64" s="33" t="e">
        <f t="shared" si="2"/>
        <v>#DIV/0!</v>
      </c>
      <c r="HS64" s="33" t="e">
        <f t="shared" si="2"/>
        <v>#DIV/0!</v>
      </c>
      <c r="HT64" s="33" t="e">
        <f t="shared" si="2"/>
        <v>#DIV/0!</v>
      </c>
      <c r="HU64" s="33" t="e">
        <f t="shared" si="2"/>
        <v>#DIV/0!</v>
      </c>
      <c r="HV64" s="33" t="e">
        <f t="shared" si="2"/>
        <v>#DIV/0!</v>
      </c>
      <c r="HW64" s="33" t="e">
        <f t="shared" si="2"/>
        <v>#DIV/0!</v>
      </c>
      <c r="HX64" s="33" t="e">
        <f t="shared" si="2"/>
        <v>#DIV/0!</v>
      </c>
      <c r="HY64" s="33" t="e">
        <f t="shared" si="2"/>
        <v>#DIV/0!</v>
      </c>
      <c r="HZ64" s="33" t="e">
        <f t="shared" si="2"/>
        <v>#DIV/0!</v>
      </c>
      <c r="IA64" s="33" t="e">
        <f t="shared" si="2"/>
        <v>#DIV/0!</v>
      </c>
      <c r="IB64" s="33" t="e">
        <f t="shared" si="2"/>
        <v>#DIV/0!</v>
      </c>
      <c r="IC64" s="33" t="e">
        <f t="shared" si="2"/>
        <v>#DIV/0!</v>
      </c>
      <c r="ID64" s="33" t="e">
        <f t="shared" si="2"/>
        <v>#DIV/0!</v>
      </c>
      <c r="IE64" s="33" t="e">
        <f t="shared" si="2"/>
        <v>#DIV/0!</v>
      </c>
      <c r="IF64" s="33" t="e">
        <f t="shared" si="2"/>
        <v>#DIV/0!</v>
      </c>
      <c r="IG64" s="33" t="e">
        <f t="shared" si="2"/>
        <v>#DIV/0!</v>
      </c>
      <c r="IH64" s="33" t="e">
        <f t="shared" si="2"/>
        <v>#DIV/0!</v>
      </c>
      <c r="II64" s="33" t="e">
        <f t="shared" si="2"/>
        <v>#DIV/0!</v>
      </c>
      <c r="IJ64" s="33" t="e">
        <f t="shared" si="2"/>
        <v>#DIV/0!</v>
      </c>
      <c r="IK64" s="33" t="e">
        <f t="shared" si="2"/>
        <v>#DIV/0!</v>
      </c>
      <c r="IL64" s="33" t="e">
        <f t="shared" si="2"/>
        <v>#DIV/0!</v>
      </c>
      <c r="IM64" s="33" t="e">
        <f t="shared" si="2"/>
        <v>#DIV/0!</v>
      </c>
      <c r="IN64" s="33" t="e">
        <f t="shared" si="2"/>
        <v>#DIV/0!</v>
      </c>
      <c r="IO64" s="33" t="e">
        <f t="shared" si="2"/>
        <v>#DIV/0!</v>
      </c>
      <c r="IP64" s="33" t="e">
        <f t="shared" si="2"/>
        <v>#DIV/0!</v>
      </c>
      <c r="IQ64" s="33" t="e">
        <f t="shared" si="2"/>
        <v>#DIV/0!</v>
      </c>
    </row>
    <row r="65" spans="1:29" ht="12.75">
      <c r="A65" s="14" t="s">
        <v>145</v>
      </c>
      <c r="H65" s="23">
        <v>24.5</v>
      </c>
      <c r="AB65" s="23">
        <v>27.187699044879725</v>
      </c>
      <c r="AC65" s="23">
        <v>27.496734838802734</v>
      </c>
    </row>
    <row r="66" spans="1:29" ht="12.75">
      <c r="A66" s="13" t="s">
        <v>196</v>
      </c>
      <c r="H66" s="21">
        <v>155</v>
      </c>
      <c r="AB66" s="21">
        <v>160.5708857528085</v>
      </c>
      <c r="AC66" s="21">
        <v>166.99957233882031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5" sqref="A5"/>
    </sheetView>
  </sheetViews>
  <sheetFormatPr defaultColWidth="11.00390625" defaultRowHeight="12.75"/>
  <cols>
    <col min="1" max="1" width="11.875" style="33" customWidth="1"/>
    <col min="2" max="2" width="10.75390625" style="33" customWidth="1"/>
    <col min="3" max="8" width="10.875" style="34" customWidth="1"/>
    <col min="9" max="9" width="10.875" style="39" customWidth="1"/>
    <col min="10" max="21" width="10.875" style="34" customWidth="1"/>
    <col min="22" max="22" width="10.875" style="40" customWidth="1"/>
    <col min="23" max="33" width="10.875" style="34" customWidth="1"/>
    <col min="34" max="16384" width="10.75390625" style="33" customWidth="1"/>
  </cols>
  <sheetData>
    <row r="1" spans="1:33" s="31" customFormat="1" ht="12.75">
      <c r="A1" s="15" t="s">
        <v>200</v>
      </c>
      <c r="C1" s="15" t="s">
        <v>156</v>
      </c>
      <c r="D1" s="15" t="s">
        <v>157</v>
      </c>
      <c r="E1" s="15" t="s">
        <v>158</v>
      </c>
      <c r="F1" s="15" t="s">
        <v>159</v>
      </c>
      <c r="G1" s="15" t="s">
        <v>160</v>
      </c>
      <c r="H1" s="15" t="s">
        <v>161</v>
      </c>
      <c r="I1" s="15" t="s">
        <v>13</v>
      </c>
      <c r="J1" s="15" t="s">
        <v>162</v>
      </c>
      <c r="K1" s="15" t="s">
        <v>163</v>
      </c>
      <c r="L1" s="15" t="s">
        <v>164</v>
      </c>
      <c r="M1" s="15" t="s">
        <v>165</v>
      </c>
      <c r="N1" s="15" t="s">
        <v>166</v>
      </c>
      <c r="O1" s="15" t="s">
        <v>167</v>
      </c>
      <c r="P1" s="15" t="s">
        <v>168</v>
      </c>
      <c r="Q1" s="15" t="s">
        <v>169</v>
      </c>
      <c r="R1" s="15" t="s">
        <v>170</v>
      </c>
      <c r="S1" s="15" t="s">
        <v>171</v>
      </c>
      <c r="T1" s="15" t="s">
        <v>172</v>
      </c>
      <c r="U1" s="15" t="s">
        <v>173</v>
      </c>
      <c r="V1" s="15" t="s">
        <v>174</v>
      </c>
      <c r="W1" s="15" t="s">
        <v>175</v>
      </c>
      <c r="X1" s="15" t="s">
        <v>176</v>
      </c>
      <c r="Y1" s="15" t="s">
        <v>177</v>
      </c>
      <c r="Z1" s="15" t="s">
        <v>178</v>
      </c>
      <c r="AA1" s="15" t="s">
        <v>179</v>
      </c>
      <c r="AB1" s="15" t="s">
        <v>180</v>
      </c>
      <c r="AC1" s="15" t="s">
        <v>181</v>
      </c>
      <c r="AD1" s="15" t="s">
        <v>41</v>
      </c>
      <c r="AE1" s="15" t="s">
        <v>43</v>
      </c>
      <c r="AF1" s="15" t="s">
        <v>182</v>
      </c>
      <c r="AG1" s="15" t="s">
        <v>183</v>
      </c>
    </row>
    <row r="2" spans="1:33" s="32" customFormat="1" ht="12.7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s="31" customFormat="1" ht="12.75">
      <c r="A3" s="25" t="s">
        <v>147</v>
      </c>
      <c r="C3" s="15" t="s">
        <v>185</v>
      </c>
      <c r="D3" s="15" t="s">
        <v>185</v>
      </c>
      <c r="E3" s="15" t="s">
        <v>185</v>
      </c>
      <c r="F3" s="15" t="s">
        <v>185</v>
      </c>
      <c r="G3" s="15" t="s">
        <v>186</v>
      </c>
      <c r="H3" s="15" t="s">
        <v>186</v>
      </c>
      <c r="I3" s="15" t="s">
        <v>185</v>
      </c>
      <c r="J3" s="15" t="s">
        <v>187</v>
      </c>
      <c r="K3" s="15" t="s">
        <v>185</v>
      </c>
      <c r="L3" s="15" t="s">
        <v>185</v>
      </c>
      <c r="M3" s="15" t="s">
        <v>187</v>
      </c>
      <c r="N3" s="15" t="s">
        <v>187</v>
      </c>
      <c r="O3" s="15" t="s">
        <v>187</v>
      </c>
      <c r="P3" s="15" t="s">
        <v>187</v>
      </c>
      <c r="Q3" s="15" t="s">
        <v>186</v>
      </c>
      <c r="R3" s="15" t="s">
        <v>186</v>
      </c>
      <c r="S3" s="15" t="s">
        <v>185</v>
      </c>
      <c r="T3" s="15" t="s">
        <v>185</v>
      </c>
      <c r="U3" s="15" t="s">
        <v>184</v>
      </c>
      <c r="V3" s="15" t="s">
        <v>186</v>
      </c>
      <c r="W3" s="15" t="s">
        <v>185</v>
      </c>
      <c r="X3" s="15" t="s">
        <v>187</v>
      </c>
      <c r="Y3" s="15" t="s">
        <v>187</v>
      </c>
      <c r="Z3" s="15" t="s">
        <v>185</v>
      </c>
      <c r="AA3" s="15" t="s">
        <v>185</v>
      </c>
      <c r="AB3" s="15" t="s">
        <v>185</v>
      </c>
      <c r="AC3" s="15" t="s">
        <v>187</v>
      </c>
      <c r="AD3" s="15" t="s">
        <v>184</v>
      </c>
      <c r="AE3" s="15" t="s">
        <v>186</v>
      </c>
      <c r="AF3" s="15" t="s">
        <v>188</v>
      </c>
      <c r="AG3" s="15" t="s">
        <v>188</v>
      </c>
    </row>
    <row r="4" spans="1:33" s="32" customFormat="1" ht="12.75">
      <c r="A4" s="15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8"/>
      <c r="W4" s="30"/>
      <c r="X4" s="30"/>
      <c r="Y4" s="30"/>
      <c r="Z4" s="30"/>
      <c r="AA4" s="30"/>
      <c r="AB4" s="30"/>
      <c r="AC4" s="30"/>
      <c r="AD4" s="15"/>
      <c r="AE4" s="15"/>
      <c r="AF4" s="30"/>
      <c r="AG4" s="30"/>
    </row>
    <row r="5" spans="1:31" ht="12.75">
      <c r="A5" s="5" t="s">
        <v>89</v>
      </c>
      <c r="AD5" s="3"/>
      <c r="AE5" s="3"/>
    </row>
    <row r="6" spans="1:33" ht="12.75">
      <c r="A6" s="6" t="s">
        <v>61</v>
      </c>
      <c r="C6" s="35">
        <v>57.75965152032799</v>
      </c>
      <c r="D6" s="35">
        <v>56.79883117537407</v>
      </c>
      <c r="E6" s="35">
        <v>56.54419025674786</v>
      </c>
      <c r="F6" s="35">
        <v>56.617798884988645</v>
      </c>
      <c r="G6" s="35">
        <v>53.29560552124219</v>
      </c>
      <c r="H6" s="35">
        <v>56.11845648837894</v>
      </c>
      <c r="I6" s="41">
        <v>56.700822978860735</v>
      </c>
      <c r="J6" s="35">
        <v>53.067003792667506</v>
      </c>
      <c r="K6" s="35">
        <v>56.71712054690778</v>
      </c>
      <c r="L6" s="35">
        <v>57.58688377864344</v>
      </c>
      <c r="M6" s="35">
        <v>53.32820237576837</v>
      </c>
      <c r="N6" s="35">
        <v>54.87421221466957</v>
      </c>
      <c r="O6" s="35">
        <v>54.79265520744954</v>
      </c>
      <c r="P6" s="35">
        <v>53.8864359790533</v>
      </c>
      <c r="Q6" s="35">
        <v>56.273686366895426</v>
      </c>
      <c r="R6" s="35">
        <v>56.248858586473496</v>
      </c>
      <c r="S6" s="35">
        <v>57.64500556241644</v>
      </c>
      <c r="T6" s="35">
        <v>59.69523848457285</v>
      </c>
      <c r="U6" s="35">
        <v>59.542708698431014</v>
      </c>
      <c r="V6" s="35">
        <v>57.59231291620633</v>
      </c>
      <c r="W6" s="35">
        <v>56.93903231044002</v>
      </c>
      <c r="X6" s="35">
        <v>54.72631760773038</v>
      </c>
      <c r="Y6" s="35">
        <v>54.88946789887229</v>
      </c>
      <c r="Z6" s="35">
        <v>57.72992135609797</v>
      </c>
      <c r="AA6" s="35">
        <v>55.0313988411249</v>
      </c>
      <c r="AB6" s="35">
        <v>55.189965829471824</v>
      </c>
      <c r="AC6" s="35">
        <v>53.606976485686275</v>
      </c>
      <c r="AD6" s="35">
        <v>56.366946495398</v>
      </c>
      <c r="AE6" s="35">
        <v>56.181470676994266</v>
      </c>
      <c r="AF6" s="35">
        <v>58.152538581972706</v>
      </c>
      <c r="AG6" s="35">
        <v>58.0169741322356</v>
      </c>
    </row>
    <row r="7" spans="1:33" ht="12.75">
      <c r="A7" s="6" t="s">
        <v>62</v>
      </c>
      <c r="C7" s="35">
        <v>16.7727195080287</v>
      </c>
      <c r="D7" s="35">
        <v>17.058793893898937</v>
      </c>
      <c r="E7" s="35">
        <v>16.94165569453588</v>
      </c>
      <c r="F7" s="35">
        <v>16.983274829651045</v>
      </c>
      <c r="G7" s="35">
        <v>18.661068346162818</v>
      </c>
      <c r="H7" s="35">
        <v>17.286761044319555</v>
      </c>
      <c r="I7" s="41">
        <v>17.125221881555593</v>
      </c>
      <c r="J7" s="35">
        <v>18.053097345132745</v>
      </c>
      <c r="K7" s="35">
        <v>17.06016599633621</v>
      </c>
      <c r="L7" s="35">
        <v>16.924156589131524</v>
      </c>
      <c r="M7" s="35">
        <v>20.01073450332668</v>
      </c>
      <c r="N7" s="35">
        <v>17.761916058958835</v>
      </c>
      <c r="O7" s="35">
        <v>18.4981512323372</v>
      </c>
      <c r="P7" s="35">
        <v>18.60560632508471</v>
      </c>
      <c r="Q7" s="35">
        <v>17.330738502509476</v>
      </c>
      <c r="R7" s="35">
        <v>17.41036099105132</v>
      </c>
      <c r="S7" s="35">
        <v>17.024056175302874</v>
      </c>
      <c r="T7" s="35">
        <v>16.98570216766993</v>
      </c>
      <c r="U7" s="35">
        <v>16.916479393027235</v>
      </c>
      <c r="V7" s="35">
        <v>17.900039530098624</v>
      </c>
      <c r="W7" s="35">
        <v>16.946744601396333</v>
      </c>
      <c r="X7" s="35">
        <v>18.167592997144805</v>
      </c>
      <c r="Y7" s="35">
        <v>17.974188820583805</v>
      </c>
      <c r="Z7" s="35">
        <v>16.96141151542317</v>
      </c>
      <c r="AA7" s="35">
        <v>17.089868438350067</v>
      </c>
      <c r="AB7" s="35">
        <v>17.277916915932387</v>
      </c>
      <c r="AC7" s="35">
        <v>18.239508493244813</v>
      </c>
      <c r="AD7" s="35">
        <v>17.335895620511785</v>
      </c>
      <c r="AE7" s="35">
        <v>17.473091238306</v>
      </c>
      <c r="AF7" s="35">
        <v>16.97810129928224</v>
      </c>
      <c r="AG7" s="35">
        <v>16.933475631447884</v>
      </c>
    </row>
    <row r="8" spans="1:33" ht="12.75">
      <c r="A8" s="7" t="s">
        <v>63</v>
      </c>
      <c r="C8" s="36">
        <v>1.4402545268192692</v>
      </c>
      <c r="D8" s="36">
        <v>1.471106856768603</v>
      </c>
      <c r="E8" s="36">
        <v>1.5059249506254115</v>
      </c>
      <c r="F8" s="36">
        <v>1.5042329134833783</v>
      </c>
      <c r="G8" s="36">
        <v>1.2545511708806203</v>
      </c>
      <c r="H8" s="36">
        <v>1.2642404902488844</v>
      </c>
      <c r="I8" s="42">
        <v>1.5743504921736324</v>
      </c>
      <c r="J8" s="36">
        <v>1.4745891276864727</v>
      </c>
      <c r="K8" s="36">
        <v>1.5064525702823572</v>
      </c>
      <c r="L8" s="36">
        <v>1.5337516908900444</v>
      </c>
      <c r="M8" s="36">
        <v>1.1595288970804174</v>
      </c>
      <c r="N8" s="36">
        <v>1.5688661048592558</v>
      </c>
      <c r="O8" s="36">
        <v>1.3700782452942841</v>
      </c>
      <c r="P8" s="36">
        <v>1.1007290276209056</v>
      </c>
      <c r="Q8" s="36">
        <v>1.2670285772815735</v>
      </c>
      <c r="R8" s="36">
        <v>1.2682372516791462</v>
      </c>
      <c r="S8" s="36">
        <v>1.4554139152267325</v>
      </c>
      <c r="T8" s="36">
        <v>1.3306488701748649</v>
      </c>
      <c r="U8" s="36">
        <v>1.3504319320454403</v>
      </c>
      <c r="V8" s="36">
        <v>1.0500815941779262</v>
      </c>
      <c r="W8" s="36">
        <v>1.4724387075824</v>
      </c>
      <c r="X8" s="36">
        <v>1.5576577217350662</v>
      </c>
      <c r="Y8" s="36">
        <v>1.5643447461629278</v>
      </c>
      <c r="Z8" s="36">
        <v>1.5463917525773199</v>
      </c>
      <c r="AA8" s="36">
        <v>1.5128072889805741</v>
      </c>
      <c r="AB8" s="36">
        <v>1.5270271640489539</v>
      </c>
      <c r="AC8" s="36">
        <v>1.4632026758015781</v>
      </c>
      <c r="AD8" s="36">
        <v>1.260240720137554</v>
      </c>
      <c r="AE8" s="36">
        <v>1.2604365757972031</v>
      </c>
      <c r="AF8" s="36">
        <v>1.4355137146458996</v>
      </c>
      <c r="AG8" s="36">
        <v>1.4331452965391065</v>
      </c>
    </row>
    <row r="9" spans="1:33" ht="12.75">
      <c r="A9" s="6" t="s">
        <v>70</v>
      </c>
      <c r="C9" s="35">
        <v>8.32123334472156</v>
      </c>
      <c r="D9" s="35">
        <v>8.59287621542647</v>
      </c>
      <c r="E9" s="35">
        <v>8.879196840026333</v>
      </c>
      <c r="F9" s="35">
        <v>8.722899029527152</v>
      </c>
      <c r="G9" s="35">
        <v>8.620602225129565</v>
      </c>
      <c r="H9" s="35">
        <v>8.381182735596905</v>
      </c>
      <c r="I9" s="41">
        <v>8.550508310472809</v>
      </c>
      <c r="J9" s="35">
        <v>9.447281921618204</v>
      </c>
      <c r="K9" s="35">
        <v>8.596604341285191</v>
      </c>
      <c r="L9" s="35">
        <v>8.2881581757712</v>
      </c>
      <c r="M9" s="35">
        <v>7.5435203094777545</v>
      </c>
      <c r="N9" s="35">
        <v>8.90261890272205</v>
      </c>
      <c r="O9" s="35">
        <v>8.282269637264454</v>
      </c>
      <c r="P9" s="35">
        <v>7.621932436595133</v>
      </c>
      <c r="Q9" s="35">
        <v>8.116357676943563</v>
      </c>
      <c r="R9" s="35">
        <v>8.092368255514296</v>
      </c>
      <c r="S9" s="35">
        <v>8.079282295185704</v>
      </c>
      <c r="T9" s="35">
        <v>6.976197532882969</v>
      </c>
      <c r="U9" s="35">
        <v>7.159350967981361</v>
      </c>
      <c r="V9" s="35">
        <v>7.1306216361406465</v>
      </c>
      <c r="W9" s="35">
        <v>8.730110407533692</v>
      </c>
      <c r="X9" s="35">
        <v>8.794212382007174</v>
      </c>
      <c r="Y9" s="35">
        <v>8.766233766233766</v>
      </c>
      <c r="Z9" s="35">
        <v>8.089523654292817</v>
      </c>
      <c r="AA9" s="35">
        <v>9.212349199607642</v>
      </c>
      <c r="AB9" s="35">
        <v>8.847834683593078</v>
      </c>
      <c r="AC9" s="35">
        <v>9.01466234173058</v>
      </c>
      <c r="AD9" s="35">
        <v>8.093456053403461</v>
      </c>
      <c r="AE9" s="35">
        <v>8.2023941253395</v>
      </c>
      <c r="AF9" s="35">
        <v>7.862792541835261</v>
      </c>
      <c r="AG9" s="35">
        <v>8.007318188748284</v>
      </c>
    </row>
    <row r="10" spans="1:33" ht="12.75">
      <c r="A10" s="7" t="s">
        <v>64</v>
      </c>
      <c r="C10" s="36">
        <v>0.15053809361120601</v>
      </c>
      <c r="D10" s="36">
        <v>0.14912590054914604</v>
      </c>
      <c r="E10" s="36">
        <v>0.152238314680711</v>
      </c>
      <c r="F10" s="36">
        <v>0.15176543464794548</v>
      </c>
      <c r="G10" s="36">
        <v>0.1419863895903693</v>
      </c>
      <c r="H10" s="36">
        <v>0.14329413916808093</v>
      </c>
      <c r="I10" s="42">
        <v>0.14724866871066644</v>
      </c>
      <c r="J10" s="36">
        <v>0.15878634639696587</v>
      </c>
      <c r="K10" s="36">
        <v>0.1524873865299397</v>
      </c>
      <c r="L10" s="36">
        <v>0.14442489396975217</v>
      </c>
      <c r="M10" s="36">
        <v>0.12759881312850008</v>
      </c>
      <c r="N10" s="36">
        <v>0.150594642544018</v>
      </c>
      <c r="O10" s="36">
        <v>0.14873938136986875</v>
      </c>
      <c r="P10" s="36">
        <v>0.13040353219016326</v>
      </c>
      <c r="Q10" s="36">
        <v>0.14647137150466044</v>
      </c>
      <c r="R10" s="36">
        <v>0.14813011099612428</v>
      </c>
      <c r="S10" s="36">
        <v>0.14901152287735128</v>
      </c>
      <c r="T10" s="36">
        <v>0.14410252741525031</v>
      </c>
      <c r="U10" s="36">
        <v>0.14741356204770836</v>
      </c>
      <c r="V10" s="36">
        <v>0.12264466495707438</v>
      </c>
      <c r="W10" s="36">
        <v>0.15018671862315314</v>
      </c>
      <c r="X10" s="36">
        <v>0.1483483544509587</v>
      </c>
      <c r="Y10" s="36">
        <v>0.14757969303423848</v>
      </c>
      <c r="Z10" s="36">
        <v>0.14465588199339882</v>
      </c>
      <c r="AA10" s="36">
        <v>0.15674139691977876</v>
      </c>
      <c r="AB10" s="36">
        <v>0.15716415035032397</v>
      </c>
      <c r="AC10" s="36">
        <v>0.15763785733773908</v>
      </c>
      <c r="AD10" s="36">
        <v>0.145645797511884</v>
      </c>
      <c r="AE10" s="36">
        <v>0.1458605774067</v>
      </c>
      <c r="AF10" s="36">
        <v>0.14639799922734387</v>
      </c>
      <c r="AG10" s="36">
        <v>0.1494130202774813</v>
      </c>
    </row>
    <row r="11" spans="1:33" ht="12.75">
      <c r="A11" s="6" t="s">
        <v>65</v>
      </c>
      <c r="C11" s="35">
        <v>6.24572941578408</v>
      </c>
      <c r="D11" s="35">
        <v>6.55952440929014</v>
      </c>
      <c r="E11" s="35">
        <v>6.68614219881501</v>
      </c>
      <c r="F11" s="35">
        <v>6.731364856493909</v>
      </c>
      <c r="G11" s="35">
        <v>8.143933631504751</v>
      </c>
      <c r="H11" s="35">
        <v>7.510238925192328</v>
      </c>
      <c r="I11" s="41">
        <v>6.454736162659351</v>
      </c>
      <c r="J11" s="35">
        <v>7.666245259165613</v>
      </c>
      <c r="K11" s="35">
        <v>6.713538628432245</v>
      </c>
      <c r="L11" s="35">
        <v>6.214338747571731</v>
      </c>
      <c r="M11" s="35">
        <v>8.800267349894172</v>
      </c>
      <c r="N11" s="35">
        <v>7.467843917936235</v>
      </c>
      <c r="O11" s="35">
        <v>7.416019859849794</v>
      </c>
      <c r="P11" s="35">
        <v>8.676455488243144</v>
      </c>
      <c r="Q11" s="35">
        <v>7.507938133770358</v>
      </c>
      <c r="R11" s="35">
        <v>7.497818631927113</v>
      </c>
      <c r="S11" s="35">
        <v>6.368711662703233</v>
      </c>
      <c r="T11" s="35">
        <v>5.508600161476591</v>
      </c>
      <c r="U11" s="35">
        <v>5.535740057316041</v>
      </c>
      <c r="V11" s="35">
        <v>7.085009983883883</v>
      </c>
      <c r="W11" s="35">
        <v>6.5452995616171465</v>
      </c>
      <c r="X11" s="35">
        <v>7.3970960301573925</v>
      </c>
      <c r="Y11" s="35">
        <v>7.429874201034076</v>
      </c>
      <c r="Z11" s="35">
        <v>6.234464773236625</v>
      </c>
      <c r="AA11" s="35">
        <v>7.644935230409854</v>
      </c>
      <c r="AB11" s="35">
        <v>7.685833933261003</v>
      </c>
      <c r="AC11" s="35">
        <v>7.750527985772172</v>
      </c>
      <c r="AD11" s="35">
        <v>7.484575705471832</v>
      </c>
      <c r="AE11" s="35">
        <v>7.544512624484458</v>
      </c>
      <c r="AF11" s="35">
        <v>6.150749273093267</v>
      </c>
      <c r="AG11" s="35">
        <v>6.169639680845657</v>
      </c>
    </row>
    <row r="12" spans="1:33" ht="12.75">
      <c r="A12" s="6" t="s">
        <v>66</v>
      </c>
      <c r="C12" s="35">
        <v>3.0107618722241205</v>
      </c>
      <c r="D12" s="35">
        <v>3.2848002418257845</v>
      </c>
      <c r="E12" s="35">
        <v>3.322498354180382</v>
      </c>
      <c r="F12" s="35">
        <v>3.3347098905637003</v>
      </c>
      <c r="G12" s="35">
        <v>4.797111591160334</v>
      </c>
      <c r="H12" s="35">
        <v>3.841502454293234</v>
      </c>
      <c r="I12" s="41">
        <v>3.3181378086170725</v>
      </c>
      <c r="J12" s="35">
        <v>4.9152970922882435</v>
      </c>
      <c r="K12" s="35">
        <v>3.3977055253650996</v>
      </c>
      <c r="L12" s="35">
        <v>3.071571688652476</v>
      </c>
      <c r="M12" s="35">
        <v>4.141897981710836</v>
      </c>
      <c r="N12" s="35">
        <v>3.6514043466152306</v>
      </c>
      <c r="O12" s="35">
        <v>3.84417978610858</v>
      </c>
      <c r="P12" s="35">
        <v>5.257213266249101</v>
      </c>
      <c r="Q12" s="35">
        <v>3.820546963023661</v>
      </c>
      <c r="R12" s="35">
        <v>3.8250035510643055</v>
      </c>
      <c r="S12" s="35">
        <v>3.133324487900469</v>
      </c>
      <c r="T12" s="35">
        <v>2.534569276523552</v>
      </c>
      <c r="U12" s="35">
        <v>2.577160175659237</v>
      </c>
      <c r="V12" s="35">
        <v>3.719883639607132</v>
      </c>
      <c r="W12" s="35">
        <v>3.257428153921092</v>
      </c>
      <c r="X12" s="35">
        <v>3.5766178607354426</v>
      </c>
      <c r="Y12" s="35">
        <v>3.582624272279445</v>
      </c>
      <c r="Z12" s="35">
        <v>3.0357361150727358</v>
      </c>
      <c r="AA12" s="35">
        <v>3.9640404898421466</v>
      </c>
      <c r="AB12" s="35">
        <v>3.984871683075956</v>
      </c>
      <c r="AC12" s="35">
        <v>4.8908155738119055</v>
      </c>
      <c r="AD12" s="35">
        <v>3.8130878931930816</v>
      </c>
      <c r="AE12" s="35">
        <v>3.812493712906146</v>
      </c>
      <c r="AF12" s="35">
        <v>2.9482930399951197</v>
      </c>
      <c r="AG12" s="35">
        <v>2.9476038013924883</v>
      </c>
    </row>
    <row r="13" spans="1:33" ht="12.75">
      <c r="A13" s="6" t="s">
        <v>67</v>
      </c>
      <c r="C13" s="35">
        <v>1.2704988042364198</v>
      </c>
      <c r="D13" s="35">
        <v>1.168824625925739</v>
      </c>
      <c r="E13" s="35">
        <v>1.1315009874917712</v>
      </c>
      <c r="F13" s="35">
        <v>1.125335535824902</v>
      </c>
      <c r="G13" s="35">
        <v>0.7504994878348091</v>
      </c>
      <c r="H13" s="35">
        <v>0.9959450807426903</v>
      </c>
      <c r="I13" s="41">
        <v>1.1699209294820072</v>
      </c>
      <c r="J13" s="35">
        <v>0.7383059418457648</v>
      </c>
      <c r="K13" s="35">
        <v>1.1155117538096262</v>
      </c>
      <c r="L13" s="35">
        <v>1.2306628288971841</v>
      </c>
      <c r="M13" s="35">
        <v>0.6886285152966671</v>
      </c>
      <c r="N13" s="35">
        <v>0.8458055266170873</v>
      </c>
      <c r="O13" s="35">
        <v>0.8903413673548483</v>
      </c>
      <c r="P13" s="35">
        <v>0.687955642263066</v>
      </c>
      <c r="Q13" s="35">
        <v>0.9935470654511933</v>
      </c>
      <c r="R13" s="35">
        <v>0.9740062092895844</v>
      </c>
      <c r="S13" s="35">
        <v>1.2043397054470857</v>
      </c>
      <c r="T13" s="35">
        <v>1.4103651619364925</v>
      </c>
      <c r="U13" s="35">
        <v>1.401975135558625</v>
      </c>
      <c r="V13" s="35">
        <v>0.9730485814776149</v>
      </c>
      <c r="W13" s="35">
        <v>1.1061048871570063</v>
      </c>
      <c r="X13" s="35">
        <v>0.8128676956216915</v>
      </c>
      <c r="Y13" s="35">
        <v>0.8549444286121403</v>
      </c>
      <c r="Z13" s="35">
        <v>1.2631922089564405</v>
      </c>
      <c r="AA13" s="35">
        <v>0.9505607297070453</v>
      </c>
      <c r="AB13" s="35">
        <v>0.932845279498697</v>
      </c>
      <c r="AC13" s="35">
        <v>0.6770343872838794</v>
      </c>
      <c r="AD13" s="35">
        <v>0.981086274906443</v>
      </c>
      <c r="AE13" s="35">
        <v>0.965697615934011</v>
      </c>
      <c r="AF13" s="35">
        <v>1.2504829100668957</v>
      </c>
      <c r="AG13" s="35">
        <v>1.2400264267927021</v>
      </c>
    </row>
    <row r="14" spans="1:33" ht="12.75">
      <c r="A14" s="6" t="s">
        <v>68</v>
      </c>
      <c r="C14" s="35">
        <v>4.6869661769730095</v>
      </c>
      <c r="D14" s="35">
        <v>4.594689908811526</v>
      </c>
      <c r="E14" s="35">
        <v>4.515717577353522</v>
      </c>
      <c r="F14" s="35">
        <v>4.511666322527359</v>
      </c>
      <c r="G14" s="35">
        <v>4.066895873267006</v>
      </c>
      <c r="H14" s="35">
        <v>4.197197125987052</v>
      </c>
      <c r="I14" s="41">
        <v>4.619170566403098</v>
      </c>
      <c r="J14" s="35">
        <v>4.217446270543616</v>
      </c>
      <c r="K14" s="35">
        <v>4.421110804089527</v>
      </c>
      <c r="L14" s="35">
        <v>4.6785529032454924</v>
      </c>
      <c r="M14" s="35">
        <v>3.9798677428175027</v>
      </c>
      <c r="N14" s="35">
        <v>4.507524574776429</v>
      </c>
      <c r="O14" s="35">
        <v>4.441232232452419</v>
      </c>
      <c r="P14" s="35">
        <v>3.80942601909847</v>
      </c>
      <c r="Q14" s="35">
        <v>4.281470859366998</v>
      </c>
      <c r="R14" s="35">
        <v>4.271423063655365</v>
      </c>
      <c r="S14" s="35">
        <v>4.613233447983752</v>
      </c>
      <c r="T14" s="35">
        <v>5.048698478236431</v>
      </c>
      <c r="U14" s="35">
        <v>5.009999381481558</v>
      </c>
      <c r="V14" s="35">
        <v>4.287495312135741</v>
      </c>
      <c r="W14" s="35">
        <v>4.536044812469558</v>
      </c>
      <c r="X14" s="35">
        <v>4.541898249286201</v>
      </c>
      <c r="Y14" s="35">
        <v>4.518991979807027</v>
      </c>
      <c r="Z14" s="35">
        <v>4.665661545984272</v>
      </c>
      <c r="AA14" s="35">
        <v>4.156175105421231</v>
      </c>
      <c r="AB14" s="35">
        <v>4.116686776918162</v>
      </c>
      <c r="AC14" s="35">
        <v>3.9409464334434774</v>
      </c>
      <c r="AD14" s="35">
        <v>4.258116718923839</v>
      </c>
      <c r="AE14" s="35">
        <v>4.1545116185494395</v>
      </c>
      <c r="AF14" s="35">
        <v>4.737601919440434</v>
      </c>
      <c r="AG14" s="35">
        <v>4.766986837424405</v>
      </c>
    </row>
    <row r="15" spans="1:33" ht="12.75">
      <c r="A15" s="7" t="s">
        <v>69</v>
      </c>
      <c r="C15" s="36">
        <v>0.3416467372736591</v>
      </c>
      <c r="D15" s="36">
        <v>0.3214267721295783</v>
      </c>
      <c r="E15" s="36">
        <v>0.32093482554312047</v>
      </c>
      <c r="F15" s="36">
        <v>0.3169523022919678</v>
      </c>
      <c r="G15" s="36">
        <v>0.26774576322755356</v>
      </c>
      <c r="H15" s="36">
        <v>0.26118151607231777</v>
      </c>
      <c r="I15" s="42">
        <v>0.3398822010650315</v>
      </c>
      <c r="J15" s="36">
        <v>0.26194690265486725</v>
      </c>
      <c r="K15" s="36">
        <v>0.31930244696202137</v>
      </c>
      <c r="L15" s="36">
        <v>0.32749870322718455</v>
      </c>
      <c r="M15" s="36">
        <v>0.21975351149908348</v>
      </c>
      <c r="N15" s="36">
        <v>0.26921371030129243</v>
      </c>
      <c r="O15" s="36">
        <v>0.31633305051901667</v>
      </c>
      <c r="P15" s="36">
        <v>0.22384228360201253</v>
      </c>
      <c r="Q15" s="36">
        <v>0.2622144832530985</v>
      </c>
      <c r="R15" s="36">
        <v>0.26379334834926244</v>
      </c>
      <c r="S15" s="36">
        <v>0.32762122495636825</v>
      </c>
      <c r="T15" s="36">
        <v>0.3658773391110611</v>
      </c>
      <c r="U15" s="36">
        <v>0.35874069645176576</v>
      </c>
      <c r="V15" s="36">
        <v>0.13886214131503463</v>
      </c>
      <c r="W15" s="36">
        <v>0.3166098392596201</v>
      </c>
      <c r="X15" s="36">
        <v>0.2773911011309022</v>
      </c>
      <c r="Y15" s="36">
        <v>0.27175019338028744</v>
      </c>
      <c r="Z15" s="36">
        <v>0.32904119636526635</v>
      </c>
      <c r="AA15" s="36">
        <v>0.28112327963676453</v>
      </c>
      <c r="AB15" s="36">
        <v>0.2798535838496091</v>
      </c>
      <c r="AC15" s="36">
        <v>0.25868776588757186</v>
      </c>
      <c r="AD15" s="36">
        <v>0.260948720542126</v>
      </c>
      <c r="AE15" s="36">
        <v>0.259531234282265</v>
      </c>
      <c r="AF15" s="36">
        <v>0.33752872044082066</v>
      </c>
      <c r="AG15" s="36">
        <v>0.3354169842963866</v>
      </c>
    </row>
    <row r="16" spans="1:33" s="174" customFormat="1" ht="12.75">
      <c r="A16" s="176" t="s">
        <v>91</v>
      </c>
      <c r="C16" s="175">
        <v>93.66399999999999</v>
      </c>
      <c r="D16" s="175">
        <v>99.245</v>
      </c>
      <c r="E16" s="175">
        <v>97.216</v>
      </c>
      <c r="F16" s="175">
        <v>96.86</v>
      </c>
      <c r="G16" s="175">
        <v>98.60099999999998</v>
      </c>
      <c r="H16" s="175">
        <v>98.39900000000002</v>
      </c>
      <c r="I16" s="177">
        <v>99.152</v>
      </c>
      <c r="J16" s="175">
        <v>98.875</v>
      </c>
      <c r="K16" s="175">
        <v>97.71300000000001</v>
      </c>
      <c r="L16" s="175">
        <v>98.32099999999997</v>
      </c>
      <c r="M16" s="175">
        <v>98.74700000000001</v>
      </c>
      <c r="N16" s="175">
        <v>96.949</v>
      </c>
      <c r="O16" s="175">
        <v>95.469</v>
      </c>
      <c r="P16" s="175">
        <v>97.39</v>
      </c>
      <c r="Q16" s="175">
        <v>97.63</v>
      </c>
      <c r="R16" s="175">
        <v>98.56199999999998</v>
      </c>
      <c r="S16" s="175">
        <v>97.97899999999998</v>
      </c>
      <c r="T16" s="175">
        <v>97.84700000000001</v>
      </c>
      <c r="U16" s="175">
        <v>97.00600000000001</v>
      </c>
      <c r="V16" s="175">
        <v>98.65899999999999</v>
      </c>
      <c r="W16" s="175">
        <v>98.54399999999998</v>
      </c>
      <c r="X16" s="175">
        <v>98.41699999999999</v>
      </c>
      <c r="Y16" s="175">
        <v>98.252</v>
      </c>
      <c r="Z16" s="175">
        <v>98.16399999999999</v>
      </c>
      <c r="AA16" s="175">
        <v>98.889</v>
      </c>
      <c r="AB16" s="175">
        <v>98.623</v>
      </c>
      <c r="AC16" s="175">
        <v>98.96100000000001</v>
      </c>
      <c r="AD16" s="175">
        <v>98.87</v>
      </c>
      <c r="AE16" s="175">
        <v>99.41</v>
      </c>
      <c r="AF16" s="175">
        <v>98.36200000000001</v>
      </c>
      <c r="AG16" s="175">
        <v>98.385</v>
      </c>
    </row>
    <row r="17" spans="1:33" ht="12.75">
      <c r="A17" s="7"/>
      <c r="C17" s="3"/>
      <c r="D17" s="3"/>
      <c r="E17" s="3"/>
      <c r="F17" s="3"/>
      <c r="G17" s="3"/>
      <c r="H17" s="3"/>
      <c r="I17" s="2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6"/>
      <c r="AE17" s="36"/>
      <c r="AF17" s="3"/>
      <c r="AG17" s="3"/>
    </row>
    <row r="18" spans="1:31" ht="12.75">
      <c r="A18" s="8" t="s">
        <v>92</v>
      </c>
      <c r="AD18" s="3"/>
      <c r="AE18" s="3"/>
    </row>
    <row r="19" spans="1:33" ht="12.75">
      <c r="A19" s="9" t="s">
        <v>71</v>
      </c>
      <c r="C19" s="37">
        <v>2</v>
      </c>
      <c r="D19" s="37">
        <v>2</v>
      </c>
      <c r="E19" s="37">
        <v>3</v>
      </c>
      <c r="F19" s="37">
        <v>4</v>
      </c>
      <c r="G19" s="37">
        <v>47</v>
      </c>
      <c r="H19" s="37">
        <v>10</v>
      </c>
      <c r="I19" s="43">
        <v>15</v>
      </c>
      <c r="J19" s="37">
        <v>55</v>
      </c>
      <c r="K19" s="37">
        <v>6</v>
      </c>
      <c r="L19" s="37">
        <v>9</v>
      </c>
      <c r="M19" s="37">
        <v>45</v>
      </c>
      <c r="N19" s="37">
        <v>10</v>
      </c>
      <c r="O19" s="37">
        <v>32</v>
      </c>
      <c r="P19" s="37">
        <v>78</v>
      </c>
      <c r="Q19" s="37">
        <v>14</v>
      </c>
      <c r="R19" s="37">
        <v>13</v>
      </c>
      <c r="S19" s="37">
        <v>1</v>
      </c>
      <c r="T19" s="37">
        <v>6</v>
      </c>
      <c r="U19" s="37">
        <v>4</v>
      </c>
      <c r="V19" s="37">
        <v>23</v>
      </c>
      <c r="W19" s="37">
        <v>6</v>
      </c>
      <c r="X19" s="37">
        <v>5</v>
      </c>
      <c r="Y19" s="37">
        <v>6</v>
      </c>
      <c r="Z19" s="37">
        <v>8</v>
      </c>
      <c r="AA19" s="37">
        <v>11</v>
      </c>
      <c r="AB19" s="37">
        <v>11</v>
      </c>
      <c r="AC19" s="37">
        <v>56</v>
      </c>
      <c r="AD19" s="37">
        <v>13</v>
      </c>
      <c r="AE19" s="37">
        <v>14</v>
      </c>
      <c r="AF19" s="37">
        <v>4</v>
      </c>
      <c r="AG19" s="37">
        <v>3</v>
      </c>
    </row>
    <row r="20" spans="1:33" ht="12.75">
      <c r="A20" s="8" t="s">
        <v>72</v>
      </c>
      <c r="C20" s="37">
        <v>9</v>
      </c>
      <c r="D20" s="37">
        <v>11</v>
      </c>
      <c r="E20" s="37">
        <v>11</v>
      </c>
      <c r="F20" s="37">
        <v>10</v>
      </c>
      <c r="G20" s="37">
        <v>15</v>
      </c>
      <c r="H20" s="37">
        <v>24</v>
      </c>
      <c r="I20" s="43">
        <v>16</v>
      </c>
      <c r="J20" s="37">
        <v>16</v>
      </c>
      <c r="K20" s="37">
        <v>10</v>
      </c>
      <c r="L20" s="37">
        <v>9</v>
      </c>
      <c r="M20" s="37">
        <v>18</v>
      </c>
      <c r="N20" s="37">
        <v>7</v>
      </c>
      <c r="O20" s="37">
        <v>12</v>
      </c>
      <c r="P20" s="37">
        <v>44</v>
      </c>
      <c r="Q20" s="37">
        <v>23</v>
      </c>
      <c r="R20" s="37">
        <v>29</v>
      </c>
      <c r="S20" s="37">
        <v>7</v>
      </c>
      <c r="T20" s="37">
        <v>9</v>
      </c>
      <c r="U20" s="37">
        <v>8</v>
      </c>
      <c r="V20" s="37">
        <v>35</v>
      </c>
      <c r="W20" s="37">
        <v>8</v>
      </c>
      <c r="X20" s="37">
        <v>9</v>
      </c>
      <c r="Y20" s="37">
        <v>9</v>
      </c>
      <c r="Z20" s="37">
        <v>8</v>
      </c>
      <c r="AA20" s="37">
        <v>23</v>
      </c>
      <c r="AB20" s="37">
        <v>23</v>
      </c>
      <c r="AC20" s="37">
        <v>13</v>
      </c>
      <c r="AD20" s="37">
        <v>23</v>
      </c>
      <c r="AE20" s="37">
        <v>20</v>
      </c>
      <c r="AF20" s="37">
        <v>8</v>
      </c>
      <c r="AG20" s="37">
        <v>6</v>
      </c>
    </row>
    <row r="21" spans="1:33" ht="12.75">
      <c r="A21" s="8" t="s">
        <v>73</v>
      </c>
      <c r="C21" s="37">
        <v>20</v>
      </c>
      <c r="D21" s="37">
        <v>26</v>
      </c>
      <c r="E21" s="37">
        <v>32</v>
      </c>
      <c r="F21" s="37">
        <v>22</v>
      </c>
      <c r="G21" s="37">
        <v>20</v>
      </c>
      <c r="H21" s="37">
        <v>27</v>
      </c>
      <c r="I21" s="43">
        <v>21</v>
      </c>
      <c r="J21" s="37">
        <v>22</v>
      </c>
      <c r="K21" s="37">
        <v>26</v>
      </c>
      <c r="L21" s="37">
        <v>28</v>
      </c>
      <c r="M21" s="37">
        <v>15</v>
      </c>
      <c r="N21" s="37">
        <v>19</v>
      </c>
      <c r="O21" s="37">
        <v>18</v>
      </c>
      <c r="P21" s="37">
        <v>19</v>
      </c>
      <c r="Q21" s="37">
        <v>25</v>
      </c>
      <c r="R21" s="37">
        <v>23</v>
      </c>
      <c r="S21" s="37">
        <v>25</v>
      </c>
      <c r="T21" s="37">
        <v>25</v>
      </c>
      <c r="U21" s="37">
        <v>20</v>
      </c>
      <c r="V21" s="37">
        <v>28</v>
      </c>
      <c r="W21" s="37">
        <v>25</v>
      </c>
      <c r="X21" s="37">
        <v>29</v>
      </c>
      <c r="Y21" s="37">
        <v>20</v>
      </c>
      <c r="Z21" s="37">
        <v>27</v>
      </c>
      <c r="AA21" s="37">
        <v>22</v>
      </c>
      <c r="AB21" s="37">
        <v>37</v>
      </c>
      <c r="AC21" s="37">
        <v>20</v>
      </c>
      <c r="AD21" s="37">
        <v>24</v>
      </c>
      <c r="AE21" s="37">
        <v>28</v>
      </c>
      <c r="AF21" s="37">
        <v>28</v>
      </c>
      <c r="AG21" s="37">
        <v>16</v>
      </c>
    </row>
    <row r="22" spans="1:33" ht="12.75">
      <c r="A22" s="8" t="s">
        <v>74</v>
      </c>
      <c r="C22" s="37">
        <v>170</v>
      </c>
      <c r="D22" s="37">
        <v>229</v>
      </c>
      <c r="E22" s="37">
        <v>231</v>
      </c>
      <c r="F22" s="37">
        <v>244</v>
      </c>
      <c r="G22" s="37">
        <v>199</v>
      </c>
      <c r="H22" s="37">
        <v>209</v>
      </c>
      <c r="I22" s="43">
        <v>208</v>
      </c>
      <c r="J22" s="37">
        <v>220</v>
      </c>
      <c r="K22" s="37">
        <v>242</v>
      </c>
      <c r="L22" s="37">
        <v>214</v>
      </c>
      <c r="M22" s="37">
        <v>179</v>
      </c>
      <c r="N22" s="37">
        <v>262</v>
      </c>
      <c r="O22" s="37">
        <v>178</v>
      </c>
      <c r="P22" s="37">
        <v>199</v>
      </c>
      <c r="Q22" s="37">
        <v>219</v>
      </c>
      <c r="R22" s="37">
        <v>217</v>
      </c>
      <c r="S22" s="37">
        <v>204</v>
      </c>
      <c r="T22" s="37">
        <v>121</v>
      </c>
      <c r="U22" s="37">
        <v>131</v>
      </c>
      <c r="V22" s="37">
        <v>177</v>
      </c>
      <c r="W22" s="37">
        <v>235</v>
      </c>
      <c r="X22" s="37">
        <v>231</v>
      </c>
      <c r="Y22" s="37">
        <v>234</v>
      </c>
      <c r="Z22" s="37">
        <v>210</v>
      </c>
      <c r="AA22" s="37">
        <v>275</v>
      </c>
      <c r="AB22" s="37">
        <v>287</v>
      </c>
      <c r="AC22" s="37">
        <v>228</v>
      </c>
      <c r="AD22" s="37">
        <v>211</v>
      </c>
      <c r="AE22" s="37">
        <v>220</v>
      </c>
      <c r="AF22" s="37">
        <v>191</v>
      </c>
      <c r="AG22" s="37">
        <v>185</v>
      </c>
    </row>
    <row r="23" spans="1:33" ht="12.75">
      <c r="A23" s="8" t="s">
        <v>75</v>
      </c>
      <c r="C23" s="37">
        <v>419</v>
      </c>
      <c r="D23" s="37">
        <v>423</v>
      </c>
      <c r="E23" s="37">
        <v>405</v>
      </c>
      <c r="F23" s="37">
        <v>405</v>
      </c>
      <c r="G23" s="37">
        <v>342</v>
      </c>
      <c r="H23" s="37">
        <v>375</v>
      </c>
      <c r="I23" s="43">
        <v>423</v>
      </c>
      <c r="J23" s="37">
        <v>296</v>
      </c>
      <c r="K23" s="37">
        <v>390</v>
      </c>
      <c r="L23" s="37">
        <v>417</v>
      </c>
      <c r="M23" s="37">
        <v>262</v>
      </c>
      <c r="N23" s="37">
        <v>305</v>
      </c>
      <c r="O23" s="37">
        <v>308</v>
      </c>
      <c r="P23" s="37">
        <v>296</v>
      </c>
      <c r="Q23" s="37">
        <v>352</v>
      </c>
      <c r="R23" s="37">
        <v>367</v>
      </c>
      <c r="S23" s="37">
        <v>436</v>
      </c>
      <c r="T23" s="37">
        <v>479</v>
      </c>
      <c r="U23" s="37">
        <v>471</v>
      </c>
      <c r="V23" s="37">
        <v>310</v>
      </c>
      <c r="W23" s="37">
        <v>411</v>
      </c>
      <c r="X23" s="37">
        <v>311</v>
      </c>
      <c r="Y23" s="37">
        <v>308</v>
      </c>
      <c r="Z23" s="37">
        <v>416</v>
      </c>
      <c r="AA23" s="37">
        <v>354</v>
      </c>
      <c r="AB23" s="37">
        <v>339</v>
      </c>
      <c r="AC23" s="37">
        <v>294</v>
      </c>
      <c r="AD23" s="37">
        <v>365</v>
      </c>
      <c r="AE23" s="37">
        <v>366</v>
      </c>
      <c r="AF23" s="37">
        <v>430</v>
      </c>
      <c r="AG23" s="37">
        <v>429</v>
      </c>
    </row>
    <row r="24" spans="1:33" ht="12.75">
      <c r="A24" s="8" t="s">
        <v>76</v>
      </c>
      <c r="C24" s="37">
        <v>19</v>
      </c>
      <c r="D24" s="37">
        <v>16</v>
      </c>
      <c r="E24" s="37">
        <v>17</v>
      </c>
      <c r="F24" s="37">
        <v>16</v>
      </c>
      <c r="G24" s="37">
        <v>8</v>
      </c>
      <c r="H24" s="37">
        <v>14</v>
      </c>
      <c r="I24" s="43">
        <v>16</v>
      </c>
      <c r="J24" s="37">
        <v>7</v>
      </c>
      <c r="K24" s="37">
        <v>16</v>
      </c>
      <c r="L24" s="37">
        <v>17</v>
      </c>
      <c r="M24" s="37">
        <v>7</v>
      </c>
      <c r="N24" s="37">
        <v>7</v>
      </c>
      <c r="O24" s="37">
        <v>7</v>
      </c>
      <c r="P24" s="37">
        <v>10</v>
      </c>
      <c r="Q24" s="37">
        <v>15</v>
      </c>
      <c r="R24" s="37">
        <v>15</v>
      </c>
      <c r="S24" s="37">
        <v>16</v>
      </c>
      <c r="T24" s="37">
        <v>22</v>
      </c>
      <c r="U24" s="37">
        <v>21</v>
      </c>
      <c r="V24" s="37">
        <v>15</v>
      </c>
      <c r="W24" s="37">
        <v>13</v>
      </c>
      <c r="X24" s="37">
        <v>8</v>
      </c>
      <c r="Y24" s="37">
        <v>8</v>
      </c>
      <c r="Z24" s="37">
        <v>20</v>
      </c>
      <c r="AA24" s="37">
        <v>14</v>
      </c>
      <c r="AB24" s="37">
        <v>14</v>
      </c>
      <c r="AC24" s="37">
        <v>5</v>
      </c>
      <c r="AD24" s="37">
        <v>15</v>
      </c>
      <c r="AE24" s="37">
        <v>14</v>
      </c>
      <c r="AF24" s="37">
        <v>18</v>
      </c>
      <c r="AG24" s="37">
        <v>19</v>
      </c>
    </row>
    <row r="25" spans="1:33" ht="12.75">
      <c r="A25" s="8" t="s">
        <v>77</v>
      </c>
      <c r="C25" s="37">
        <v>499</v>
      </c>
      <c r="D25" s="37">
        <v>520</v>
      </c>
      <c r="E25" s="37">
        <v>515</v>
      </c>
      <c r="F25" s="37">
        <v>515</v>
      </c>
      <c r="G25" s="37">
        <v>745</v>
      </c>
      <c r="H25" s="37">
        <v>548</v>
      </c>
      <c r="I25" s="43">
        <v>466</v>
      </c>
      <c r="J25" s="37">
        <v>567</v>
      </c>
      <c r="K25" s="37">
        <v>508</v>
      </c>
      <c r="L25" s="37">
        <v>448</v>
      </c>
      <c r="M25" s="37">
        <v>625</v>
      </c>
      <c r="N25" s="37">
        <v>546</v>
      </c>
      <c r="O25" s="37">
        <v>561</v>
      </c>
      <c r="P25" s="37">
        <v>570</v>
      </c>
      <c r="Q25" s="37">
        <v>541</v>
      </c>
      <c r="R25" s="37">
        <v>543</v>
      </c>
      <c r="S25" s="37">
        <v>502</v>
      </c>
      <c r="T25" s="37">
        <v>484</v>
      </c>
      <c r="U25" s="37">
        <v>482</v>
      </c>
      <c r="V25" s="37">
        <v>504</v>
      </c>
      <c r="W25" s="37">
        <v>515</v>
      </c>
      <c r="X25" s="37">
        <v>560</v>
      </c>
      <c r="Y25" s="37">
        <v>562</v>
      </c>
      <c r="Z25" s="37">
        <v>447</v>
      </c>
      <c r="AA25" s="37">
        <v>524</v>
      </c>
      <c r="AB25" s="37">
        <v>518</v>
      </c>
      <c r="AC25" s="37">
        <v>571</v>
      </c>
      <c r="AD25" s="37">
        <v>542</v>
      </c>
      <c r="AE25" s="37">
        <v>552</v>
      </c>
      <c r="AF25" s="37">
        <v>502</v>
      </c>
      <c r="AG25" s="37">
        <v>503</v>
      </c>
    </row>
    <row r="26" spans="1:33" ht="12.75">
      <c r="A26" s="8" t="s">
        <v>78</v>
      </c>
      <c r="C26" s="37">
        <v>163</v>
      </c>
      <c r="D26" s="37">
        <v>154</v>
      </c>
      <c r="E26" s="37">
        <v>150</v>
      </c>
      <c r="F26" s="37">
        <v>147</v>
      </c>
      <c r="G26" s="37">
        <v>100</v>
      </c>
      <c r="H26" s="37">
        <v>126</v>
      </c>
      <c r="I26" s="43">
        <v>171</v>
      </c>
      <c r="J26" s="37">
        <v>98</v>
      </c>
      <c r="K26" s="37">
        <v>148</v>
      </c>
      <c r="L26" s="37">
        <v>174</v>
      </c>
      <c r="M26" s="37">
        <v>104</v>
      </c>
      <c r="N26" s="37">
        <v>124</v>
      </c>
      <c r="O26" s="37">
        <v>134</v>
      </c>
      <c r="P26" s="37">
        <v>98</v>
      </c>
      <c r="Q26" s="37">
        <v>125</v>
      </c>
      <c r="R26" s="37">
        <v>125</v>
      </c>
      <c r="S26" s="37">
        <v>158</v>
      </c>
      <c r="T26" s="37">
        <v>186</v>
      </c>
      <c r="U26" s="37">
        <v>184</v>
      </c>
      <c r="V26" s="37">
        <v>101</v>
      </c>
      <c r="W26" s="37">
        <v>153</v>
      </c>
      <c r="X26" s="37">
        <v>127</v>
      </c>
      <c r="Y26" s="37">
        <v>125</v>
      </c>
      <c r="Z26" s="37">
        <v>174</v>
      </c>
      <c r="AA26" s="37">
        <v>132</v>
      </c>
      <c r="AB26" s="37">
        <v>131</v>
      </c>
      <c r="AC26" s="37">
        <v>98</v>
      </c>
      <c r="AD26" s="37">
        <v>126</v>
      </c>
      <c r="AE26" s="37">
        <v>126</v>
      </c>
      <c r="AF26" s="37">
        <v>166</v>
      </c>
      <c r="AG26" s="37">
        <v>166</v>
      </c>
    </row>
    <row r="27" spans="1:33" ht="12.75">
      <c r="A27" s="8" t="s">
        <v>79</v>
      </c>
      <c r="C27" s="37">
        <v>27</v>
      </c>
      <c r="D27" s="37">
        <v>27</v>
      </c>
      <c r="E27" s="37">
        <v>26</v>
      </c>
      <c r="F27" s="37">
        <v>25</v>
      </c>
      <c r="G27" s="37">
        <v>20</v>
      </c>
      <c r="H27" s="37">
        <v>23</v>
      </c>
      <c r="I27" s="43">
        <v>28</v>
      </c>
      <c r="J27" s="37">
        <v>22</v>
      </c>
      <c r="K27" s="37">
        <v>24</v>
      </c>
      <c r="L27" s="37">
        <v>28</v>
      </c>
      <c r="M27" s="37">
        <v>21</v>
      </c>
      <c r="N27" s="37">
        <v>24</v>
      </c>
      <c r="O27" s="37">
        <v>25</v>
      </c>
      <c r="P27" s="37">
        <v>18</v>
      </c>
      <c r="Q27" s="37">
        <v>22</v>
      </c>
      <c r="R27" s="37">
        <v>23</v>
      </c>
      <c r="S27" s="37">
        <v>27</v>
      </c>
      <c r="T27" s="37">
        <v>30</v>
      </c>
      <c r="U27" s="37">
        <v>31</v>
      </c>
      <c r="V27" s="37">
        <v>18</v>
      </c>
      <c r="W27" s="37">
        <v>26</v>
      </c>
      <c r="X27" s="37">
        <v>26</v>
      </c>
      <c r="Y27" s="37">
        <v>26</v>
      </c>
      <c r="Z27" s="37">
        <v>28</v>
      </c>
      <c r="AA27" s="37">
        <v>23</v>
      </c>
      <c r="AB27" s="37">
        <v>22</v>
      </c>
      <c r="AC27" s="37">
        <v>22</v>
      </c>
      <c r="AD27" s="37">
        <v>22</v>
      </c>
      <c r="AE27" s="37">
        <v>22</v>
      </c>
      <c r="AF27" s="37">
        <v>27</v>
      </c>
      <c r="AG27" s="37">
        <v>27</v>
      </c>
    </row>
    <row r="28" spans="1:33" ht="12.75">
      <c r="A28" s="10" t="s">
        <v>80</v>
      </c>
      <c r="C28" s="23">
        <v>8</v>
      </c>
      <c r="D28" s="23">
        <v>7.5</v>
      </c>
      <c r="E28" s="23">
        <v>7.5</v>
      </c>
      <c r="F28" s="23">
        <v>7.7</v>
      </c>
      <c r="G28" s="23">
        <v>5.2</v>
      </c>
      <c r="H28" s="23">
        <v>7.6</v>
      </c>
      <c r="I28" s="44">
        <v>9.4</v>
      </c>
      <c r="J28" s="23">
        <v>6.7</v>
      </c>
      <c r="K28" s="23">
        <v>8.7</v>
      </c>
      <c r="L28" s="23">
        <v>9.4</v>
      </c>
      <c r="M28" s="23">
        <v>5.5</v>
      </c>
      <c r="N28" s="23">
        <v>6.6</v>
      </c>
      <c r="O28" s="23">
        <v>8.1</v>
      </c>
      <c r="P28" s="23">
        <v>5.7</v>
      </c>
      <c r="Q28" s="23">
        <v>6</v>
      </c>
      <c r="R28" s="23">
        <v>8</v>
      </c>
      <c r="S28" s="23">
        <v>8.8</v>
      </c>
      <c r="T28" s="23">
        <v>10.7</v>
      </c>
      <c r="U28" s="23">
        <v>9.2</v>
      </c>
      <c r="V28" s="23">
        <v>6.2</v>
      </c>
      <c r="W28" s="23">
        <v>8</v>
      </c>
      <c r="X28" s="23">
        <v>7.1</v>
      </c>
      <c r="Y28" s="23">
        <v>7.3</v>
      </c>
      <c r="Z28" s="23">
        <v>9.2</v>
      </c>
      <c r="AA28" s="23">
        <v>8.7</v>
      </c>
      <c r="AB28" s="23">
        <v>8.8</v>
      </c>
      <c r="AC28" s="23">
        <v>5.8</v>
      </c>
      <c r="AD28" s="23">
        <v>8.4</v>
      </c>
      <c r="AE28" s="23">
        <v>7.7</v>
      </c>
      <c r="AF28" s="23">
        <v>8.9</v>
      </c>
      <c r="AG28" s="23">
        <v>9.4</v>
      </c>
    </row>
    <row r="29" spans="1:33" ht="12.75">
      <c r="A29" s="8" t="s">
        <v>81</v>
      </c>
      <c r="C29" s="37">
        <v>19</v>
      </c>
      <c r="D29" s="37">
        <v>20</v>
      </c>
      <c r="E29" s="37">
        <v>22</v>
      </c>
      <c r="F29" s="37">
        <v>19</v>
      </c>
      <c r="G29" s="37">
        <v>18</v>
      </c>
      <c r="H29" s="37">
        <v>19</v>
      </c>
      <c r="I29" s="43">
        <v>21</v>
      </c>
      <c r="J29" s="37">
        <v>21</v>
      </c>
      <c r="K29" s="37">
        <v>19</v>
      </c>
      <c r="L29" s="37">
        <v>19</v>
      </c>
      <c r="M29" s="37">
        <v>20</v>
      </c>
      <c r="N29" s="37">
        <v>21</v>
      </c>
      <c r="O29" s="37">
        <v>23</v>
      </c>
      <c r="P29" s="37">
        <v>21</v>
      </c>
      <c r="Q29" s="37">
        <v>19</v>
      </c>
      <c r="R29" s="37">
        <v>19</v>
      </c>
      <c r="S29" s="37">
        <v>20</v>
      </c>
      <c r="T29" s="37">
        <v>22</v>
      </c>
      <c r="U29" s="37">
        <v>21</v>
      </c>
      <c r="V29" s="37">
        <v>21</v>
      </c>
      <c r="W29" s="37">
        <v>21</v>
      </c>
      <c r="X29" s="37">
        <v>25</v>
      </c>
      <c r="Y29" s="37">
        <v>23</v>
      </c>
      <c r="Z29" s="37">
        <v>21</v>
      </c>
      <c r="AA29" s="37">
        <v>19</v>
      </c>
      <c r="AB29" s="37">
        <v>22</v>
      </c>
      <c r="AC29" s="37">
        <v>21</v>
      </c>
      <c r="AD29" s="37">
        <v>19</v>
      </c>
      <c r="AE29" s="37">
        <v>18</v>
      </c>
      <c r="AF29" s="37">
        <v>18</v>
      </c>
      <c r="AG29" s="37">
        <v>18</v>
      </c>
    </row>
    <row r="30" spans="1:33" ht="12.75">
      <c r="A30" s="8" t="s">
        <v>83</v>
      </c>
      <c r="C30" s="37">
        <v>40</v>
      </c>
      <c r="D30" s="37">
        <v>53</v>
      </c>
      <c r="E30" s="37">
        <v>55</v>
      </c>
      <c r="F30" s="37">
        <v>43</v>
      </c>
      <c r="G30" s="37">
        <v>69</v>
      </c>
      <c r="H30" s="37">
        <v>98</v>
      </c>
      <c r="I30" s="43">
        <v>45</v>
      </c>
      <c r="J30" s="37">
        <v>78</v>
      </c>
      <c r="K30" s="37">
        <v>54</v>
      </c>
      <c r="L30" s="37">
        <v>53</v>
      </c>
      <c r="M30" s="37">
        <v>67</v>
      </c>
      <c r="N30" s="37">
        <v>84</v>
      </c>
      <c r="O30" s="37">
        <v>54</v>
      </c>
      <c r="P30" s="37">
        <v>60</v>
      </c>
      <c r="Q30" s="37">
        <v>94</v>
      </c>
      <c r="R30" s="37">
        <v>94</v>
      </c>
      <c r="S30" s="37">
        <v>38</v>
      </c>
      <c r="T30" s="37">
        <v>26</v>
      </c>
      <c r="U30" s="37">
        <v>24</v>
      </c>
      <c r="V30" s="37">
        <v>42</v>
      </c>
      <c r="W30" s="37">
        <v>34</v>
      </c>
      <c r="X30" s="37">
        <v>45</v>
      </c>
      <c r="Y30" s="37">
        <v>47</v>
      </c>
      <c r="Z30" s="37">
        <v>36</v>
      </c>
      <c r="AA30" s="37">
        <v>55</v>
      </c>
      <c r="AB30" s="37">
        <v>59</v>
      </c>
      <c r="AC30" s="37">
        <v>13</v>
      </c>
      <c r="AD30" s="37">
        <v>96</v>
      </c>
      <c r="AE30" s="37">
        <v>101</v>
      </c>
      <c r="AF30" s="37">
        <v>36</v>
      </c>
      <c r="AG30" s="37">
        <v>31</v>
      </c>
    </row>
    <row r="31" spans="1:33" ht="12.75">
      <c r="A31" s="8" t="s">
        <v>84</v>
      </c>
      <c r="C31" s="37">
        <v>89</v>
      </c>
      <c r="D31" s="37">
        <v>91</v>
      </c>
      <c r="E31" s="37">
        <v>88</v>
      </c>
      <c r="F31" s="37">
        <v>94</v>
      </c>
      <c r="G31" s="37">
        <v>86</v>
      </c>
      <c r="H31" s="37">
        <v>85</v>
      </c>
      <c r="I31" s="43">
        <v>88</v>
      </c>
      <c r="J31" s="37">
        <v>93</v>
      </c>
      <c r="K31" s="37">
        <v>86</v>
      </c>
      <c r="L31" s="37">
        <v>89</v>
      </c>
      <c r="M31" s="37">
        <v>72</v>
      </c>
      <c r="N31" s="37">
        <v>88</v>
      </c>
      <c r="O31" s="37">
        <v>86</v>
      </c>
      <c r="P31" s="37">
        <v>78</v>
      </c>
      <c r="Q31" s="37">
        <v>81</v>
      </c>
      <c r="R31" s="37">
        <v>84</v>
      </c>
      <c r="S31" s="37">
        <v>85</v>
      </c>
      <c r="T31" s="37">
        <v>84</v>
      </c>
      <c r="U31" s="37">
        <v>82</v>
      </c>
      <c r="V31" s="37">
        <v>70</v>
      </c>
      <c r="W31" s="37">
        <v>83</v>
      </c>
      <c r="X31" s="37">
        <v>86</v>
      </c>
      <c r="Y31" s="37">
        <v>86</v>
      </c>
      <c r="Z31" s="37">
        <v>84</v>
      </c>
      <c r="AA31" s="37">
        <v>85</v>
      </c>
      <c r="AB31" s="37">
        <v>89</v>
      </c>
      <c r="AC31" s="37">
        <v>87</v>
      </c>
      <c r="AD31" s="37">
        <v>81</v>
      </c>
      <c r="AE31" s="37">
        <v>83</v>
      </c>
      <c r="AF31" s="37">
        <v>85</v>
      </c>
      <c r="AG31" s="37">
        <v>86</v>
      </c>
    </row>
    <row r="32" spans="1:33" ht="12.75">
      <c r="A32" s="8" t="s">
        <v>86</v>
      </c>
      <c r="C32" s="37">
        <v>3</v>
      </c>
      <c r="D32" s="37">
        <v>1</v>
      </c>
      <c r="E32" s="37">
        <v>4</v>
      </c>
      <c r="F32" s="37">
        <v>4</v>
      </c>
      <c r="G32" s="37">
        <v>1</v>
      </c>
      <c r="H32" s="37">
        <v>5</v>
      </c>
      <c r="I32" s="43">
        <v>3</v>
      </c>
      <c r="J32" s="37">
        <v>1</v>
      </c>
      <c r="K32" s="37">
        <v>4</v>
      </c>
      <c r="L32" s="37">
        <v>5</v>
      </c>
      <c r="M32" s="37">
        <v>2</v>
      </c>
      <c r="N32" s="37">
        <v>0</v>
      </c>
      <c r="O32" s="37">
        <v>3</v>
      </c>
      <c r="P32" s="37">
        <v>3</v>
      </c>
      <c r="Q32" s="37">
        <v>2</v>
      </c>
      <c r="R32" s="37">
        <v>5</v>
      </c>
      <c r="S32" s="37">
        <v>4</v>
      </c>
      <c r="T32" s="37">
        <v>5</v>
      </c>
      <c r="U32" s="37">
        <v>5</v>
      </c>
      <c r="V32" s="37">
        <v>0</v>
      </c>
      <c r="W32" s="37">
        <v>5</v>
      </c>
      <c r="X32" s="37">
        <v>3</v>
      </c>
      <c r="Y32" s="37">
        <v>2</v>
      </c>
      <c r="Z32" s="37">
        <v>4</v>
      </c>
      <c r="AA32" s="37">
        <v>4</v>
      </c>
      <c r="AB32" s="37">
        <v>3</v>
      </c>
      <c r="AC32" s="37">
        <v>1</v>
      </c>
      <c r="AD32" s="37">
        <v>3</v>
      </c>
      <c r="AE32" s="37">
        <v>6</v>
      </c>
      <c r="AF32" s="37">
        <v>3</v>
      </c>
      <c r="AG32" s="37">
        <v>5</v>
      </c>
    </row>
    <row r="33" spans="1:33" ht="12.75">
      <c r="A33" s="8" t="s">
        <v>88</v>
      </c>
      <c r="C33" s="37">
        <v>10</v>
      </c>
      <c r="D33" s="37">
        <v>12</v>
      </c>
      <c r="E33" s="37">
        <v>23</v>
      </c>
      <c r="F33" s="37">
        <v>8</v>
      </c>
      <c r="G33" s="37">
        <v>12</v>
      </c>
      <c r="H33" s="37">
        <v>15</v>
      </c>
      <c r="I33" s="43">
        <v>31</v>
      </c>
      <c r="J33" s="37">
        <v>15</v>
      </c>
      <c r="K33" s="37">
        <v>15</v>
      </c>
      <c r="L33" s="37">
        <v>17</v>
      </c>
      <c r="M33" s="37">
        <v>24</v>
      </c>
      <c r="N33" s="37">
        <v>9</v>
      </c>
      <c r="O33" s="37">
        <v>19</v>
      </c>
      <c r="P33" s="37">
        <v>7</v>
      </c>
      <c r="Q33" s="37">
        <v>48</v>
      </c>
      <c r="R33" s="37">
        <v>16</v>
      </c>
      <c r="S33" s="37">
        <v>29</v>
      </c>
      <c r="T33" s="37">
        <v>24</v>
      </c>
      <c r="U33" s="37">
        <v>21</v>
      </c>
      <c r="V33" s="37">
        <v>26</v>
      </c>
      <c r="W33" s="37">
        <v>30</v>
      </c>
      <c r="X33" s="37">
        <v>15</v>
      </c>
      <c r="Y33" s="37">
        <v>26</v>
      </c>
      <c r="Z33" s="37">
        <v>16</v>
      </c>
      <c r="AA33" s="37">
        <v>15</v>
      </c>
      <c r="AB33" s="37">
        <v>7</v>
      </c>
      <c r="AC33" s="37">
        <v>6</v>
      </c>
      <c r="AD33" s="37">
        <v>9</v>
      </c>
      <c r="AE33" s="37">
        <v>24</v>
      </c>
      <c r="AF33" s="37">
        <v>3</v>
      </c>
      <c r="AG33" s="37">
        <v>27</v>
      </c>
    </row>
    <row r="34" spans="1:33" ht="12.75">
      <c r="A34" s="8" t="s">
        <v>190</v>
      </c>
      <c r="C34" s="37">
        <v>37</v>
      </c>
      <c r="D34" s="37">
        <v>36</v>
      </c>
      <c r="E34" s="37">
        <v>49</v>
      </c>
      <c r="F34" s="37">
        <v>50</v>
      </c>
      <c r="G34" s="37">
        <v>42</v>
      </c>
      <c r="H34" s="37">
        <v>31</v>
      </c>
      <c r="I34" s="43">
        <v>38</v>
      </c>
      <c r="J34" s="37">
        <v>16</v>
      </c>
      <c r="K34" s="37">
        <v>41</v>
      </c>
      <c r="L34" s="37">
        <v>24</v>
      </c>
      <c r="M34" s="37">
        <v>22</v>
      </c>
      <c r="N34" s="37">
        <v>16</v>
      </c>
      <c r="O34" s="37">
        <v>32</v>
      </c>
      <c r="P34" s="37">
        <v>29</v>
      </c>
      <c r="Q34" s="37">
        <v>50</v>
      </c>
      <c r="R34" s="37">
        <v>32</v>
      </c>
      <c r="S34" s="37">
        <v>41</v>
      </c>
      <c r="T34" s="37">
        <v>33</v>
      </c>
      <c r="U34" s="37">
        <v>28</v>
      </c>
      <c r="V34" s="37">
        <v>32</v>
      </c>
      <c r="W34" s="37">
        <v>34</v>
      </c>
      <c r="X34" s="37">
        <v>28</v>
      </c>
      <c r="Y34" s="37">
        <v>30</v>
      </c>
      <c r="Z34" s="37">
        <v>29</v>
      </c>
      <c r="AA34" s="37">
        <v>26</v>
      </c>
      <c r="AB34" s="37">
        <v>16</v>
      </c>
      <c r="AC34" s="37">
        <v>36</v>
      </c>
      <c r="AD34" s="37">
        <v>33</v>
      </c>
      <c r="AE34" s="37">
        <v>13</v>
      </c>
      <c r="AF34" s="37">
        <v>38</v>
      </c>
      <c r="AG34" s="37">
        <v>38</v>
      </c>
    </row>
    <row r="35" spans="1:33" ht="12.75">
      <c r="A35" s="8" t="s">
        <v>191</v>
      </c>
      <c r="C35" s="37">
        <v>2</v>
      </c>
      <c r="D35" s="37">
        <v>4</v>
      </c>
      <c r="E35" s="37">
        <v>3</v>
      </c>
      <c r="F35" s="37">
        <v>5</v>
      </c>
      <c r="G35" s="37">
        <v>2</v>
      </c>
      <c r="H35" s="37">
        <v>1</v>
      </c>
      <c r="I35" s="43">
        <v>4</v>
      </c>
      <c r="J35" s="37">
        <v>4</v>
      </c>
      <c r="K35" s="37">
        <v>2</v>
      </c>
      <c r="L35" s="37">
        <v>2</v>
      </c>
      <c r="M35" s="37">
        <v>1</v>
      </c>
      <c r="N35" s="37">
        <v>0</v>
      </c>
      <c r="O35" s="37">
        <v>0</v>
      </c>
      <c r="P35" s="37">
        <v>2</v>
      </c>
      <c r="Q35" s="37">
        <v>3</v>
      </c>
      <c r="R35" s="37">
        <v>3</v>
      </c>
      <c r="S35" s="37">
        <v>1</v>
      </c>
      <c r="T35" s="37">
        <v>2</v>
      </c>
      <c r="U35" s="37">
        <v>0</v>
      </c>
      <c r="V35" s="37">
        <v>2</v>
      </c>
      <c r="W35" s="37">
        <v>2</v>
      </c>
      <c r="X35" s="37">
        <v>3</v>
      </c>
      <c r="Y35" s="37">
        <v>4</v>
      </c>
      <c r="Z35" s="37">
        <v>0</v>
      </c>
      <c r="AA35" s="37">
        <v>1</v>
      </c>
      <c r="AB35" s="37">
        <v>1</v>
      </c>
      <c r="AC35" s="37">
        <v>0</v>
      </c>
      <c r="AD35" s="37">
        <v>2</v>
      </c>
      <c r="AE35" s="37">
        <v>3</v>
      </c>
      <c r="AF35" s="37">
        <v>1</v>
      </c>
      <c r="AG35" s="37">
        <v>3</v>
      </c>
    </row>
    <row r="36" spans="1:26" ht="12.75">
      <c r="A36" s="8" t="s">
        <v>87</v>
      </c>
      <c r="C36" s="3"/>
      <c r="D36" s="3"/>
      <c r="E36" s="3"/>
      <c r="F36" s="3"/>
      <c r="G36" s="3"/>
      <c r="H36" s="3"/>
      <c r="I36" s="29"/>
      <c r="J36" s="11"/>
      <c r="K36" s="11"/>
      <c r="L36" s="11"/>
      <c r="M36" s="3"/>
      <c r="N36" s="11"/>
      <c r="O36" s="3"/>
      <c r="P36" s="3"/>
      <c r="Q36" s="3"/>
      <c r="R36" s="3"/>
      <c r="S36" s="3"/>
      <c r="T36" s="3"/>
      <c r="U36" s="3"/>
      <c r="V36" s="11"/>
      <c r="W36" s="3"/>
      <c r="X36" s="3"/>
      <c r="Y36" s="3"/>
      <c r="Z36" s="3"/>
    </row>
    <row r="38" ht="12.75">
      <c r="A38" s="8" t="s">
        <v>128</v>
      </c>
    </row>
    <row r="39" ht="12.75">
      <c r="A39" s="8" t="s">
        <v>146</v>
      </c>
    </row>
    <row r="40" spans="1:33" ht="12.75">
      <c r="A40" s="13" t="s">
        <v>82</v>
      </c>
      <c r="M40" s="19">
        <v>10.140064067028947</v>
      </c>
      <c r="T40" s="19">
        <v>18.93435749641389</v>
      </c>
      <c r="AB40" s="19">
        <v>14.365392514739803</v>
      </c>
      <c r="AC40" s="19">
        <v>10.801633150573116</v>
      </c>
      <c r="AG40" s="19">
        <v>16.668548801328946</v>
      </c>
    </row>
    <row r="41" spans="1:33" ht="12.75">
      <c r="A41" s="13" t="s">
        <v>129</v>
      </c>
      <c r="M41" s="19">
        <v>22.213920534429022</v>
      </c>
      <c r="T41" s="19">
        <v>39.96610180671006</v>
      </c>
      <c r="AB41" s="19">
        <v>30.24909449339359</v>
      </c>
      <c r="AC41" s="19">
        <v>24.324666768261817</v>
      </c>
      <c r="AG41" s="19">
        <v>35.41695741217937</v>
      </c>
    </row>
    <row r="42" spans="1:33" ht="12.75">
      <c r="A42" s="13" t="s">
        <v>130</v>
      </c>
      <c r="M42" s="19">
        <v>2.9898733456739093</v>
      </c>
      <c r="T42" s="19">
        <v>5.129625268350952</v>
      </c>
      <c r="AB42" s="19">
        <v>3.8873832588001367</v>
      </c>
      <c r="AC42" s="19">
        <v>3.3720509895402317</v>
      </c>
      <c r="AG42" s="19">
        <v>4.553966168940241</v>
      </c>
    </row>
    <row r="43" spans="1:33" ht="12.75">
      <c r="A43" s="13" t="s">
        <v>87</v>
      </c>
      <c r="M43" s="19">
        <v>13.953315834163343</v>
      </c>
      <c r="T43" s="19">
        <v>23.024307664745574</v>
      </c>
      <c r="AB43" s="19">
        <v>17.62032019696377</v>
      </c>
      <c r="AC43" s="19">
        <v>16.123007059150396</v>
      </c>
      <c r="AG43" s="19">
        <v>20.47216345585765</v>
      </c>
    </row>
    <row r="44" spans="1:33" ht="12.75">
      <c r="A44" s="13" t="s">
        <v>189</v>
      </c>
      <c r="M44" s="19">
        <v>3.741823306506369</v>
      </c>
      <c r="T44" s="19">
        <v>5.87588231969479</v>
      </c>
      <c r="AB44" s="19">
        <v>4.553257118562172</v>
      </c>
      <c r="AC44" s="19">
        <v>4.364085283875317</v>
      </c>
      <c r="AG44" s="19">
        <v>5.268583874831771</v>
      </c>
    </row>
    <row r="45" spans="1:33" ht="12.75">
      <c r="A45" s="13" t="s">
        <v>131</v>
      </c>
      <c r="M45" s="19">
        <v>1.397693147382942</v>
      </c>
      <c r="T45" s="19">
        <v>1.8990729469259247</v>
      </c>
      <c r="AB45" s="19">
        <v>1.5763098749685542</v>
      </c>
      <c r="AC45" s="19">
        <v>1.6106312289922722</v>
      </c>
      <c r="AG45" s="19">
        <v>1.7388076094241687</v>
      </c>
    </row>
    <row r="46" spans="1:33" ht="12.75">
      <c r="A46" s="13" t="s">
        <v>132</v>
      </c>
      <c r="M46" s="19">
        <v>3.8219641679866094</v>
      </c>
      <c r="T46" s="19">
        <v>5.819601810810835</v>
      </c>
      <c r="AB46" s="19">
        <v>4.687369016912459</v>
      </c>
      <c r="AC46" s="19">
        <v>4.527568466788191</v>
      </c>
      <c r="AG46" s="19">
        <v>5.302430116827403</v>
      </c>
    </row>
    <row r="47" spans="1:33" ht="12.75">
      <c r="A47" s="13" t="s">
        <v>192</v>
      </c>
      <c r="M47" s="19">
        <v>0.6211749046139584</v>
      </c>
      <c r="T47" s="19">
        <v>0.9429147683276492</v>
      </c>
      <c r="AB47" s="19">
        <v>0.7519209644523325</v>
      </c>
      <c r="AC47" s="19">
        <v>0.7382644885447678</v>
      </c>
      <c r="AG47" s="19">
        <v>0.8442744429752209</v>
      </c>
    </row>
    <row r="48" spans="1:33" ht="12.75">
      <c r="A48" s="13" t="s">
        <v>133</v>
      </c>
      <c r="M48" s="19">
        <v>3.8432026586852706</v>
      </c>
      <c r="T48" s="19">
        <v>5.7327644508172755</v>
      </c>
      <c r="AB48" s="19">
        <v>4.553622535821958</v>
      </c>
      <c r="AC48" s="19">
        <v>4.4503410158106895</v>
      </c>
      <c r="AG48" s="19">
        <v>5.14347908777104</v>
      </c>
    </row>
    <row r="49" spans="1:33" ht="12.75">
      <c r="A49" s="13" t="s">
        <v>134</v>
      </c>
      <c r="M49" s="19">
        <v>0.7759590206978819</v>
      </c>
      <c r="T49" s="19">
        <v>1.1748227399958555</v>
      </c>
      <c r="AB49" s="19">
        <v>0.9254783538525037</v>
      </c>
      <c r="AC49" s="19">
        <v>0.9000836305089155</v>
      </c>
      <c r="AG49" s="19">
        <v>1.0446505666806625</v>
      </c>
    </row>
    <row r="50" spans="1:33" ht="12.75">
      <c r="A50" s="13" t="s">
        <v>135</v>
      </c>
      <c r="M50" s="19">
        <v>2.0620534195487625</v>
      </c>
      <c r="T50" s="19">
        <v>3.1229628813365267</v>
      </c>
      <c r="AB50" s="19">
        <v>2.533199865244566</v>
      </c>
      <c r="AC50" s="19">
        <v>2.38225447504125</v>
      </c>
      <c r="AG50" s="19">
        <v>2.8186091134794804</v>
      </c>
    </row>
    <row r="51" spans="1:33" ht="12.75">
      <c r="A51" s="13" t="s">
        <v>136</v>
      </c>
      <c r="M51" s="19">
        <v>0.29395702488036274</v>
      </c>
      <c r="T51" s="19">
        <v>0.448200474705625</v>
      </c>
      <c r="AB51" s="19">
        <v>0.3581415939488425</v>
      </c>
      <c r="AC51" s="19">
        <v>0.344139104030671</v>
      </c>
      <c r="AG51" s="19">
        <v>0.39586801758074547</v>
      </c>
    </row>
    <row r="52" spans="1:33" ht="12.75">
      <c r="A52" s="13" t="s">
        <v>194</v>
      </c>
      <c r="M52" s="19">
        <v>1.818044780714828</v>
      </c>
      <c r="T52" s="19">
        <v>2.7774548057523463</v>
      </c>
      <c r="AB52" s="19">
        <v>2.166626093153234</v>
      </c>
      <c r="AC52" s="19">
        <v>2.047417420884833</v>
      </c>
      <c r="AG52" s="19">
        <v>2.5056802799645235</v>
      </c>
    </row>
    <row r="53" spans="1:33" ht="12.75">
      <c r="A53" s="13" t="s">
        <v>137</v>
      </c>
      <c r="M53" s="19">
        <v>0.2768767156123837</v>
      </c>
      <c r="T53" s="19">
        <v>0.43622738080393586</v>
      </c>
      <c r="AB53" s="19">
        <v>0.3425734391451003</v>
      </c>
      <c r="AC53" s="19">
        <v>0.31974466882518815</v>
      </c>
      <c r="AG53" s="19">
        <v>0.3897605876902792</v>
      </c>
    </row>
    <row r="54" spans="1:33" ht="12.75">
      <c r="A54" s="13" t="s">
        <v>138</v>
      </c>
      <c r="M54" s="21">
        <v>257.82787487401424</v>
      </c>
      <c r="T54" s="21">
        <v>480.3078248797117</v>
      </c>
      <c r="AB54" s="21">
        <v>348.85059730302044</v>
      </c>
      <c r="AC54" s="21">
        <v>305.00019600392073</v>
      </c>
      <c r="AG54" s="21">
        <v>429.78028999288375</v>
      </c>
    </row>
    <row r="55" spans="1:33" ht="12.75">
      <c r="A55" s="13" t="s">
        <v>193</v>
      </c>
      <c r="M55" s="19">
        <v>0.8457298707307186</v>
      </c>
      <c r="T55" s="19">
        <v>2.3169081194303525</v>
      </c>
      <c r="AB55" s="19">
        <v>1.5682408646386357</v>
      </c>
      <c r="AC55" s="19">
        <v>0.634923804032185</v>
      </c>
      <c r="AG55" s="19">
        <v>1.987962457614845</v>
      </c>
    </row>
    <row r="56" spans="1:33" ht="12.75">
      <c r="A56" s="13" t="s">
        <v>139</v>
      </c>
      <c r="M56" s="19">
        <v>5.268372910766943</v>
      </c>
      <c r="T56" s="19">
        <v>9.855930067206181</v>
      </c>
      <c r="AB56" s="19">
        <v>7.94007379252161</v>
      </c>
      <c r="AC56" s="19">
        <v>5.230616168064325</v>
      </c>
      <c r="AG56" s="19">
        <v>8.40741121156299</v>
      </c>
    </row>
    <row r="57" spans="1:33" ht="12.75">
      <c r="A57" s="13" t="s">
        <v>140</v>
      </c>
      <c r="M57" s="19">
        <v>20.735677230666184</v>
      </c>
      <c r="T57" s="19">
        <v>31.1906691913273</v>
      </c>
      <c r="AB57" s="19">
        <v>24.492719875662935</v>
      </c>
      <c r="AC57" s="19">
        <v>23.720593229419578</v>
      </c>
      <c r="AG57" s="19">
        <v>27.654503429371108</v>
      </c>
    </row>
    <row r="58" spans="1:33" ht="12.75">
      <c r="A58" s="13" t="s">
        <v>141</v>
      </c>
      <c r="M58" s="19">
        <v>2.634846108517829</v>
      </c>
      <c r="T58" s="19">
        <v>4.6964167769702865</v>
      </c>
      <c r="AB58" s="19">
        <v>3.418704478544466</v>
      </c>
      <c r="AC58" s="19">
        <v>2.662495193731987</v>
      </c>
      <c r="AG58" s="19">
        <v>4.115950836939987</v>
      </c>
    </row>
    <row r="59" spans="1:33" ht="12.75">
      <c r="A59" s="13" t="s">
        <v>142</v>
      </c>
      <c r="M59" s="19">
        <v>0.31653469625142466</v>
      </c>
      <c r="T59" s="19">
        <v>0.6279484580718049</v>
      </c>
      <c r="AB59" s="19">
        <v>0.513474180722752</v>
      </c>
      <c r="AC59" s="19">
        <v>0.3289921543482766</v>
      </c>
      <c r="AG59" s="19">
        <v>0.5427342096224541</v>
      </c>
    </row>
    <row r="60" spans="1:33" ht="12.75">
      <c r="A60" s="13" t="s">
        <v>143</v>
      </c>
      <c r="M60" s="19">
        <v>0.3251536886468681</v>
      </c>
      <c r="T60" s="19">
        <v>0.8389602924213643</v>
      </c>
      <c r="AB60" s="19">
        <v>0.5806711258055699</v>
      </c>
      <c r="AC60" s="19">
        <v>0.3144550802728208</v>
      </c>
      <c r="AG60" s="19">
        <v>0.7313471131867734</v>
      </c>
    </row>
    <row r="61" spans="1:33" ht="12.75">
      <c r="A61" s="13" t="s">
        <v>197</v>
      </c>
      <c r="M61" s="19">
        <v>3.100532492941477</v>
      </c>
      <c r="T61" s="19">
        <v>5.358131219420426</v>
      </c>
      <c r="AB61" s="19">
        <v>4.227453482194846</v>
      </c>
      <c r="AC61" s="19">
        <v>3.2504858145711952</v>
      </c>
      <c r="AG61" s="19">
        <v>5.175788874676937</v>
      </c>
    </row>
    <row r="62" spans="1:33" ht="12.75">
      <c r="A62" s="13" t="s">
        <v>195</v>
      </c>
      <c r="M62" s="23">
        <v>6.62472118801732</v>
      </c>
      <c r="T62" s="23">
        <v>20.122925670600008</v>
      </c>
      <c r="AB62" s="23">
        <v>12.958643709999293</v>
      </c>
      <c r="AC62" s="23">
        <v>4.790216392180788</v>
      </c>
      <c r="AG62" s="23">
        <v>17.077997938296875</v>
      </c>
    </row>
    <row r="63" spans="1:33" ht="12.75">
      <c r="A63" s="13" t="s">
        <v>144</v>
      </c>
      <c r="M63" s="19">
        <v>0.12740383713599995</v>
      </c>
      <c r="T63" s="19">
        <v>0.5200982559640325</v>
      </c>
      <c r="AB63" s="19">
        <v>0.46440157184884295</v>
      </c>
      <c r="AC63" s="19">
        <v>0.08716505703367035</v>
      </c>
      <c r="AG63" s="19">
        <v>0.3349191680925693</v>
      </c>
    </row>
    <row r="64" spans="1:33" ht="12.75">
      <c r="A64" s="14" t="s">
        <v>85</v>
      </c>
      <c r="M64" s="24">
        <v>638.2155413881857</v>
      </c>
      <c r="T64" s="24">
        <v>489.3277570857318</v>
      </c>
      <c r="AB64" s="24">
        <v>552.3207609250247</v>
      </c>
      <c r="AC64" s="24">
        <v>604.8224766691677</v>
      </c>
      <c r="AG64" s="24">
        <v>503.31513414649737</v>
      </c>
    </row>
    <row r="65" spans="1:33" ht="12.75">
      <c r="A65" s="14" t="s">
        <v>145</v>
      </c>
      <c r="M65" s="23">
        <v>21.673405816296366</v>
      </c>
      <c r="T65" s="23">
        <v>22.603808727979427</v>
      </c>
      <c r="AB65" s="23">
        <v>30.365112339157196</v>
      </c>
      <c r="AC65" s="23">
        <v>24.528012829855044</v>
      </c>
      <c r="AG65" s="23">
        <v>23.36576589100056</v>
      </c>
    </row>
    <row r="66" spans="1:33" ht="12.75">
      <c r="A66" s="13" t="s">
        <v>196</v>
      </c>
      <c r="M66" s="21">
        <v>99.19188173115222</v>
      </c>
      <c r="T66" s="21">
        <v>183.09940510122098</v>
      </c>
      <c r="AB66" s="21">
        <v>129.1714615578396</v>
      </c>
      <c r="AC66" s="21">
        <v>93.51385490282235</v>
      </c>
      <c r="AG66" s="21">
        <v>157.0157055372975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G26" sqref="G26"/>
    </sheetView>
  </sheetViews>
  <sheetFormatPr defaultColWidth="11.00390625" defaultRowHeight="12.75"/>
  <cols>
    <col min="1" max="2" width="11.875" style="33" customWidth="1"/>
    <col min="3" max="3" width="12.25390625" style="45" customWidth="1"/>
    <col min="4" max="7" width="12.25390625" style="34" customWidth="1"/>
    <col min="8" max="8" width="12.25390625" style="27" customWidth="1"/>
    <col min="9" max="10" width="12.25390625" style="34" customWidth="1"/>
    <col min="11" max="16384" width="10.75390625" style="27" customWidth="1"/>
  </cols>
  <sheetData>
    <row r="1" spans="1:10" ht="12.75">
      <c r="A1" s="15" t="s">
        <v>200</v>
      </c>
      <c r="B1" s="15"/>
      <c r="C1" s="15" t="s">
        <v>3</v>
      </c>
      <c r="D1" s="15" t="s">
        <v>14</v>
      </c>
      <c r="E1" s="15" t="s">
        <v>34</v>
      </c>
      <c r="F1" s="15"/>
      <c r="G1" s="15" t="s">
        <v>31</v>
      </c>
      <c r="H1" s="47"/>
      <c r="I1" s="15" t="s">
        <v>374</v>
      </c>
      <c r="J1" s="15" t="s">
        <v>375</v>
      </c>
    </row>
    <row r="2" spans="1:10" ht="12.75">
      <c r="A2" s="15"/>
      <c r="B2" s="15"/>
      <c r="C2" s="15"/>
      <c r="D2" s="15"/>
      <c r="E2" s="15"/>
      <c r="F2" s="15"/>
      <c r="G2" s="15"/>
      <c r="H2" s="47"/>
      <c r="I2" s="15"/>
      <c r="J2" s="15"/>
    </row>
    <row r="3" spans="1:10" ht="12.75">
      <c r="A3" s="25"/>
      <c r="B3" s="25"/>
      <c r="C3" s="25" t="s">
        <v>153</v>
      </c>
      <c r="D3" s="15"/>
      <c r="E3" s="15"/>
      <c r="F3" s="15"/>
      <c r="G3" s="15" t="s">
        <v>154</v>
      </c>
      <c r="H3" s="47"/>
      <c r="I3" s="15" t="s">
        <v>376</v>
      </c>
      <c r="J3" s="15" t="s">
        <v>376</v>
      </c>
    </row>
    <row r="4" spans="1:10" ht="12.75">
      <c r="A4" s="15"/>
      <c r="B4" s="15"/>
      <c r="C4" s="17"/>
      <c r="D4" s="15"/>
      <c r="E4" s="15"/>
      <c r="F4" s="15"/>
      <c r="G4" s="15"/>
      <c r="H4" s="47"/>
      <c r="I4" s="30"/>
      <c r="J4" s="30"/>
    </row>
    <row r="5" spans="1:7" ht="12.75">
      <c r="A5" s="5" t="s">
        <v>89</v>
      </c>
      <c r="B5" s="5"/>
      <c r="C5" s="4"/>
      <c r="D5" s="3"/>
      <c r="E5" s="3"/>
      <c r="F5" s="3"/>
      <c r="G5" s="3"/>
    </row>
    <row r="6" spans="1:10" ht="12.75">
      <c r="A6" s="6" t="s">
        <v>61</v>
      </c>
      <c r="B6" s="6"/>
      <c r="C6" s="35">
        <v>53.05545309233984</v>
      </c>
      <c r="D6" s="35">
        <v>53.47796249065338</v>
      </c>
      <c r="E6" s="35">
        <v>53.21180643270717</v>
      </c>
      <c r="F6" s="35"/>
      <c r="G6" s="35">
        <v>76.91117141471567</v>
      </c>
      <c r="I6" s="35">
        <v>64.7689189460376</v>
      </c>
      <c r="J6" s="35">
        <v>52.836940370171945</v>
      </c>
    </row>
    <row r="7" spans="1:10" ht="12.75">
      <c r="A7" s="6" t="s">
        <v>62</v>
      </c>
      <c r="B7" s="6"/>
      <c r="C7" s="35">
        <v>17.572441493503828</v>
      </c>
      <c r="D7" s="35">
        <v>18.088887523174463</v>
      </c>
      <c r="E7" s="35">
        <v>17.905681921526227</v>
      </c>
      <c r="F7" s="35"/>
      <c r="G7" s="35">
        <v>13.16590484641497</v>
      </c>
      <c r="I7" s="35">
        <v>16.124500812747083</v>
      </c>
      <c r="J7" s="35">
        <v>17.98295713000495</v>
      </c>
    </row>
    <row r="8" spans="1:10" ht="12.75">
      <c r="A8" s="7" t="s">
        <v>63</v>
      </c>
      <c r="B8" s="7"/>
      <c r="C8" s="36">
        <v>1.3002582073035778</v>
      </c>
      <c r="D8" s="36">
        <v>1.3438629915291562</v>
      </c>
      <c r="E8" s="36">
        <v>1.3025069975647463</v>
      </c>
      <c r="F8" s="36"/>
      <c r="G8" s="36">
        <v>0.08976753304373843</v>
      </c>
      <c r="I8" s="36">
        <v>0.9582388473038871</v>
      </c>
      <c r="J8" s="36">
        <v>1.3322955310481466</v>
      </c>
    </row>
    <row r="9" spans="1:10" ht="12.75">
      <c r="A9" s="6" t="s">
        <v>70</v>
      </c>
      <c r="B9" s="6"/>
      <c r="C9" s="35">
        <v>8.191934095659656</v>
      </c>
      <c r="D9" s="35">
        <v>7.820422210613648</v>
      </c>
      <c r="E9" s="35">
        <v>7.958529955639986</v>
      </c>
      <c r="F9" s="35"/>
      <c r="G9" s="35">
        <v>0.9430750023215739</v>
      </c>
      <c r="I9" s="35">
        <v>5.332022235154823</v>
      </c>
      <c r="J9" s="35">
        <v>8.737756123201956</v>
      </c>
    </row>
    <row r="10" spans="1:10" ht="12.75">
      <c r="A10" s="7" t="s">
        <v>64</v>
      </c>
      <c r="B10" s="7"/>
      <c r="C10" s="36">
        <v>0.14447313414484195</v>
      </c>
      <c r="D10" s="36">
        <v>0.14340001434000144</v>
      </c>
      <c r="E10" s="36">
        <v>0.1404565342602791</v>
      </c>
      <c r="F10" s="36"/>
      <c r="G10" s="36">
        <v>0.03817699681170485</v>
      </c>
      <c r="I10" s="36">
        <v>0.14950532800866928</v>
      </c>
      <c r="J10" s="36">
        <v>0.14657272534292962</v>
      </c>
    </row>
    <row r="11" spans="1:10" ht="12.75">
      <c r="A11" s="6" t="s">
        <v>65</v>
      </c>
      <c r="B11" s="6"/>
      <c r="C11" s="35">
        <v>8.74011229968441</v>
      </c>
      <c r="D11" s="35">
        <v>8.942015179915803</v>
      </c>
      <c r="E11" s="35">
        <v>8.811373947839092</v>
      </c>
      <c r="F11" s="35"/>
      <c r="G11" s="35">
        <v>0.8564029014517575</v>
      </c>
      <c r="I11" s="35">
        <v>3.3713953161686496</v>
      </c>
      <c r="J11" s="35">
        <v>8.74382120149201</v>
      </c>
    </row>
    <row r="12" spans="1:10" ht="12.75">
      <c r="A12" s="6" t="s">
        <v>66</v>
      </c>
      <c r="B12" s="6"/>
      <c r="C12" s="35">
        <v>6.219517193327595</v>
      </c>
      <c r="D12" s="35">
        <v>5.316043388747195</v>
      </c>
      <c r="E12" s="35">
        <v>5.8405666764346265</v>
      </c>
      <c r="F12" s="35"/>
      <c r="G12" s="35">
        <v>0.14445350144969404</v>
      </c>
      <c r="I12" s="35">
        <v>1.304408902089061</v>
      </c>
      <c r="J12" s="35">
        <v>5.792149766999908</v>
      </c>
    </row>
    <row r="13" spans="1:10" ht="12.75">
      <c r="A13" s="6" t="s">
        <v>67</v>
      </c>
      <c r="B13" s="6"/>
      <c r="C13" s="35">
        <v>0.8197057256444935</v>
      </c>
      <c r="D13" s="35">
        <v>0.8604000860400084</v>
      </c>
      <c r="E13" s="35">
        <v>0.8488020775441326</v>
      </c>
      <c r="F13" s="35"/>
      <c r="G13" s="35">
        <v>3.5081564637782834</v>
      </c>
      <c r="I13" s="35">
        <v>1.7559350605045052</v>
      </c>
      <c r="J13" s="35">
        <v>0.6368332204554873</v>
      </c>
    </row>
    <row r="14" spans="1:10" ht="12.75">
      <c r="A14" s="6" t="s">
        <v>68</v>
      </c>
      <c r="B14" s="6"/>
      <c r="C14" s="35">
        <v>3.657936800688552</v>
      </c>
      <c r="D14" s="35">
        <v>3.697671798338608</v>
      </c>
      <c r="E14" s="35">
        <v>3.6781423360245746</v>
      </c>
      <c r="F14" s="35"/>
      <c r="G14" s="35">
        <v>4.323286936244415</v>
      </c>
      <c r="I14" s="35">
        <v>5.889907888663683</v>
      </c>
      <c r="J14" s="35">
        <v>3.56828772731408</v>
      </c>
    </row>
    <row r="15" spans="1:10" ht="12.75">
      <c r="A15" s="7" t="s">
        <v>69</v>
      </c>
      <c r="B15" s="7"/>
      <c r="C15" s="36">
        <v>0.2981679577031845</v>
      </c>
      <c r="D15" s="36">
        <v>0.3093343166477173</v>
      </c>
      <c r="E15" s="36">
        <v>0.30213312045916146</v>
      </c>
      <c r="F15" s="36"/>
      <c r="G15" s="36">
        <v>0.01960440376817276</v>
      </c>
      <c r="I15" s="36">
        <v>0.34516666332202844</v>
      </c>
      <c r="J15" s="36">
        <v>0.22238620396858289</v>
      </c>
    </row>
    <row r="16" spans="1:10" ht="12.75">
      <c r="A16" s="176" t="s">
        <v>93</v>
      </c>
      <c r="B16" s="173"/>
      <c r="C16" s="175">
        <v>97.59600000000002</v>
      </c>
      <c r="D16" s="175">
        <v>97.62900000000002</v>
      </c>
      <c r="E16" s="175">
        <v>98.96300000000001</v>
      </c>
      <c r="F16" s="173"/>
      <c r="G16" s="175">
        <v>96.91700000000003</v>
      </c>
      <c r="H16" s="174"/>
      <c r="I16" s="175">
        <v>99.662</v>
      </c>
      <c r="J16" s="175">
        <v>98.927</v>
      </c>
    </row>
    <row r="17" spans="1:10" ht="12.75">
      <c r="A17" s="7"/>
      <c r="B17" s="7"/>
      <c r="C17" s="36"/>
      <c r="D17" s="36"/>
      <c r="E17" s="36"/>
      <c r="F17" s="36"/>
      <c r="G17" s="36"/>
      <c r="I17" s="3"/>
      <c r="J17" s="3"/>
    </row>
    <row r="18" spans="1:10" ht="12.75">
      <c r="A18" s="8" t="s">
        <v>92</v>
      </c>
      <c r="B18" s="8"/>
      <c r="C18" s="3"/>
      <c r="D18" s="3"/>
      <c r="E18" s="3"/>
      <c r="F18" s="3"/>
      <c r="G18" s="3"/>
      <c r="I18" s="3"/>
      <c r="J18" s="3"/>
    </row>
    <row r="19" spans="1:10" ht="12.75">
      <c r="A19" s="9" t="s">
        <v>71</v>
      </c>
      <c r="B19" s="9"/>
      <c r="C19" s="37">
        <v>115</v>
      </c>
      <c r="D19" s="37">
        <v>74</v>
      </c>
      <c r="E19" s="37">
        <v>97</v>
      </c>
      <c r="F19" s="37"/>
      <c r="G19" s="37">
        <v>6</v>
      </c>
      <c r="I19" s="3"/>
      <c r="J19" s="3"/>
    </row>
    <row r="20" spans="1:10" ht="12.75">
      <c r="A20" s="8" t="s">
        <v>72</v>
      </c>
      <c r="B20" s="8"/>
      <c r="C20" s="37">
        <v>132</v>
      </c>
      <c r="D20" s="37">
        <v>109</v>
      </c>
      <c r="E20" s="37">
        <v>120</v>
      </c>
      <c r="F20" s="37"/>
      <c r="G20" s="37">
        <v>0</v>
      </c>
      <c r="I20" s="37">
        <v>3</v>
      </c>
      <c r="J20" s="37">
        <v>88</v>
      </c>
    </row>
    <row r="21" spans="1:10" ht="12.75">
      <c r="A21" s="8" t="s">
        <v>73</v>
      </c>
      <c r="B21" s="8"/>
      <c r="C21" s="37">
        <v>26</v>
      </c>
      <c r="D21" s="37">
        <v>25</v>
      </c>
      <c r="E21" s="37">
        <v>28</v>
      </c>
      <c r="F21" s="37"/>
      <c r="G21" s="37">
        <v>1</v>
      </c>
      <c r="I21" s="37">
        <v>3</v>
      </c>
      <c r="J21" s="37">
        <v>103</v>
      </c>
    </row>
    <row r="22" spans="1:10" ht="12.75">
      <c r="A22" s="8" t="s">
        <v>74</v>
      </c>
      <c r="B22" s="8"/>
      <c r="C22" s="37">
        <v>184</v>
      </c>
      <c r="D22" s="37">
        <v>188</v>
      </c>
      <c r="E22" s="37">
        <v>181</v>
      </c>
      <c r="F22" s="37"/>
      <c r="G22" s="37">
        <v>0</v>
      </c>
      <c r="I22" s="37">
        <v>20</v>
      </c>
      <c r="J22" s="37">
        <v>30</v>
      </c>
    </row>
    <row r="23" spans="1:10" ht="12.75">
      <c r="A23" s="8" t="s">
        <v>75</v>
      </c>
      <c r="B23" s="8"/>
      <c r="C23" s="37">
        <v>316</v>
      </c>
      <c r="D23" s="37">
        <v>333</v>
      </c>
      <c r="E23" s="37">
        <v>329</v>
      </c>
      <c r="F23" s="37"/>
      <c r="G23" s="37">
        <v>896</v>
      </c>
      <c r="I23" s="37">
        <v>32</v>
      </c>
      <c r="J23" s="37">
        <v>217</v>
      </c>
    </row>
    <row r="24" spans="1:10" ht="12.75">
      <c r="A24" s="8" t="s">
        <v>76</v>
      </c>
      <c r="B24" s="8"/>
      <c r="C24" s="37">
        <v>10</v>
      </c>
      <c r="D24" s="37">
        <v>11</v>
      </c>
      <c r="E24" s="37">
        <v>10</v>
      </c>
      <c r="F24" s="37"/>
      <c r="G24" s="37">
        <v>77</v>
      </c>
      <c r="I24" s="37">
        <v>584</v>
      </c>
      <c r="J24" s="37">
        <v>241</v>
      </c>
    </row>
    <row r="25" spans="1:10" ht="12.75">
      <c r="A25" s="8" t="s">
        <v>77</v>
      </c>
      <c r="B25" s="8"/>
      <c r="C25" s="37">
        <v>531</v>
      </c>
      <c r="D25" s="37">
        <v>540</v>
      </c>
      <c r="E25" s="37">
        <v>541</v>
      </c>
      <c r="F25" s="37"/>
      <c r="G25" s="37">
        <v>101</v>
      </c>
      <c r="I25" s="37">
        <v>26</v>
      </c>
      <c r="J25" s="37">
        <v>10</v>
      </c>
    </row>
    <row r="26" spans="1:10" ht="12.75">
      <c r="A26" s="8" t="s">
        <v>78</v>
      </c>
      <c r="B26" s="8"/>
      <c r="C26" s="37">
        <v>137</v>
      </c>
      <c r="D26" s="37">
        <v>140</v>
      </c>
      <c r="E26" s="37">
        <v>137</v>
      </c>
      <c r="F26" s="37"/>
      <c r="G26" s="37">
        <v>81</v>
      </c>
      <c r="I26" s="37">
        <v>325</v>
      </c>
      <c r="J26" s="37">
        <v>541</v>
      </c>
    </row>
    <row r="27" spans="1:10" ht="12.75">
      <c r="A27" s="8" t="s">
        <v>79</v>
      </c>
      <c r="B27" s="8"/>
      <c r="C27" s="37">
        <v>23</v>
      </c>
      <c r="D27" s="37">
        <v>24</v>
      </c>
      <c r="E27" s="37">
        <v>23</v>
      </c>
      <c r="F27" s="37"/>
      <c r="G27" s="37">
        <v>14</v>
      </c>
      <c r="I27" s="37">
        <v>234</v>
      </c>
      <c r="J27" s="37">
        <v>93</v>
      </c>
    </row>
    <row r="28" spans="1:10" ht="12.75">
      <c r="A28" s="10" t="s">
        <v>80</v>
      </c>
      <c r="B28" s="10"/>
      <c r="C28" s="23">
        <v>10.4</v>
      </c>
      <c r="D28" s="23">
        <v>10.5</v>
      </c>
      <c r="E28" s="23">
        <v>9.8</v>
      </c>
      <c r="F28" s="23"/>
      <c r="G28" s="23">
        <v>9.2</v>
      </c>
      <c r="I28" s="37">
        <v>38</v>
      </c>
      <c r="J28" s="37">
        <v>20</v>
      </c>
    </row>
    <row r="29" spans="1:10" ht="12.75">
      <c r="A29" s="8" t="s">
        <v>81</v>
      </c>
      <c r="B29" s="8"/>
      <c r="C29" s="37">
        <v>19</v>
      </c>
      <c r="D29" s="37">
        <v>21</v>
      </c>
      <c r="E29" s="37">
        <v>21</v>
      </c>
      <c r="F29" s="37"/>
      <c r="G29" s="37">
        <v>16</v>
      </c>
      <c r="I29" s="23">
        <v>12</v>
      </c>
      <c r="J29" s="23">
        <v>5.6</v>
      </c>
    </row>
    <row r="30" spans="1:10" ht="12.75">
      <c r="A30" s="8" t="s">
        <v>83</v>
      </c>
      <c r="B30" s="8"/>
      <c r="C30" s="37">
        <v>65</v>
      </c>
      <c r="D30" s="37">
        <v>65</v>
      </c>
      <c r="E30" s="37">
        <v>69</v>
      </c>
      <c r="F30" s="37"/>
      <c r="G30" s="37">
        <v>7</v>
      </c>
      <c r="I30" s="37">
        <v>20</v>
      </c>
      <c r="J30" s="37">
        <v>14</v>
      </c>
    </row>
    <row r="31" spans="1:10" ht="12.75">
      <c r="A31" s="8" t="s">
        <v>84</v>
      </c>
      <c r="B31" s="8"/>
      <c r="C31" s="37">
        <v>76</v>
      </c>
      <c r="D31" s="37">
        <v>73</v>
      </c>
      <c r="E31" s="37">
        <v>77</v>
      </c>
      <c r="F31" s="37"/>
      <c r="G31" s="37">
        <v>28</v>
      </c>
      <c r="I31" s="37">
        <v>2</v>
      </c>
      <c r="J31" s="37">
        <v>86</v>
      </c>
    </row>
    <row r="32" spans="1:10" ht="12.75">
      <c r="A32" s="8" t="s">
        <v>86</v>
      </c>
      <c r="B32" s="8"/>
      <c r="C32" s="37">
        <v>5</v>
      </c>
      <c r="D32" s="37">
        <v>4</v>
      </c>
      <c r="E32" s="37">
        <v>7</v>
      </c>
      <c r="F32" s="37"/>
      <c r="G32" s="37">
        <v>9</v>
      </c>
      <c r="I32" s="37">
        <v>99</v>
      </c>
      <c r="J32" s="37">
        <v>76</v>
      </c>
    </row>
    <row r="33" spans="1:10" ht="12.75">
      <c r="A33" s="8" t="s">
        <v>88</v>
      </c>
      <c r="B33" s="8"/>
      <c r="C33" s="37">
        <v>19</v>
      </c>
      <c r="D33" s="37">
        <v>24</v>
      </c>
      <c r="E33" s="37">
        <v>17</v>
      </c>
      <c r="F33" s="37"/>
      <c r="G33" s="37">
        <v>21</v>
      </c>
      <c r="I33" s="37">
        <v>3</v>
      </c>
      <c r="J33" s="37">
        <v>3</v>
      </c>
    </row>
    <row r="34" spans="1:10" ht="12.75">
      <c r="A34" s="8" t="s">
        <v>190</v>
      </c>
      <c r="B34" s="8"/>
      <c r="C34" s="37">
        <v>34</v>
      </c>
      <c r="D34" s="37">
        <v>28</v>
      </c>
      <c r="E34" s="37">
        <v>31</v>
      </c>
      <c r="F34" s="37"/>
      <c r="G34" s="37">
        <v>42</v>
      </c>
      <c r="I34" s="37">
        <v>28</v>
      </c>
      <c r="J34" s="37">
        <v>1</v>
      </c>
    </row>
    <row r="35" spans="1:10" ht="12.75">
      <c r="A35" s="8" t="s">
        <v>191</v>
      </c>
      <c r="B35" s="8"/>
      <c r="C35" s="37">
        <v>1</v>
      </c>
      <c r="D35" s="37">
        <v>1</v>
      </c>
      <c r="E35" s="37">
        <v>4</v>
      </c>
      <c r="F35" s="37"/>
      <c r="G35" s="37">
        <v>8</v>
      </c>
      <c r="I35" s="37">
        <v>52</v>
      </c>
      <c r="J35" s="37">
        <v>24</v>
      </c>
    </row>
    <row r="36" spans="1:10" ht="12.75">
      <c r="A36" s="8" t="s">
        <v>87</v>
      </c>
      <c r="B36" s="8"/>
      <c r="C36" s="4"/>
      <c r="D36" s="3"/>
      <c r="E36" s="3"/>
      <c r="F36" s="3"/>
      <c r="G36" s="3"/>
      <c r="I36" s="37">
        <v>3</v>
      </c>
      <c r="J36" s="37">
        <v>3</v>
      </c>
    </row>
    <row r="38" spans="1:2" ht="12.75">
      <c r="A38" s="8" t="s">
        <v>128</v>
      </c>
      <c r="B38" s="8"/>
    </row>
    <row r="39" spans="1:2" ht="12.75">
      <c r="A39" s="8" t="s">
        <v>146</v>
      </c>
      <c r="B39" s="8"/>
    </row>
    <row r="40" spans="1:2" ht="12.75">
      <c r="A40" s="13" t="s">
        <v>82</v>
      </c>
      <c r="B40" s="13"/>
    </row>
    <row r="41" spans="1:2" ht="12.75">
      <c r="A41" s="13" t="s">
        <v>129</v>
      </c>
      <c r="B41" s="13"/>
    </row>
    <row r="42" spans="1:2" ht="12.75">
      <c r="A42" s="13" t="s">
        <v>130</v>
      </c>
      <c r="B42" s="13"/>
    </row>
    <row r="43" spans="1:2" ht="12.75">
      <c r="A43" s="13" t="s">
        <v>87</v>
      </c>
      <c r="B43" s="13"/>
    </row>
    <row r="44" spans="1:2" ht="12.75">
      <c r="A44" s="13" t="s">
        <v>189</v>
      </c>
      <c r="B44" s="13"/>
    </row>
    <row r="45" spans="1:2" ht="12.75">
      <c r="A45" s="13" t="s">
        <v>131</v>
      </c>
      <c r="B45" s="13"/>
    </row>
    <row r="46" spans="1:2" ht="12.75">
      <c r="A46" s="13" t="s">
        <v>132</v>
      </c>
      <c r="B46" s="13"/>
    </row>
    <row r="47" spans="1:2" ht="12.75">
      <c r="A47" s="13" t="s">
        <v>192</v>
      </c>
      <c r="B47" s="13"/>
    </row>
    <row r="48" spans="1:2" ht="12.75">
      <c r="A48" s="13" t="s">
        <v>133</v>
      </c>
      <c r="B48" s="13"/>
    </row>
    <row r="49" spans="1:2" ht="12.75">
      <c r="A49" s="13" t="s">
        <v>134</v>
      </c>
      <c r="B49" s="13"/>
    </row>
    <row r="50" spans="1:2" ht="12.75">
      <c r="A50" s="13" t="s">
        <v>135</v>
      </c>
      <c r="B50" s="13"/>
    </row>
    <row r="51" spans="1:2" ht="12.75">
      <c r="A51" s="13" t="s">
        <v>136</v>
      </c>
      <c r="B51" s="13"/>
    </row>
    <row r="52" spans="1:2" ht="12.75">
      <c r="A52" s="13" t="s">
        <v>194</v>
      </c>
      <c r="B52" s="13"/>
    </row>
    <row r="53" spans="1:2" ht="12.75">
      <c r="A53" s="13" t="s">
        <v>137</v>
      </c>
      <c r="B53" s="13"/>
    </row>
    <row r="54" spans="1:2" ht="12.75">
      <c r="A54" s="13" t="s">
        <v>138</v>
      </c>
      <c r="B54" s="13"/>
    </row>
    <row r="55" spans="1:2" ht="12.75">
      <c r="A55" s="13" t="s">
        <v>193</v>
      </c>
      <c r="B55" s="13"/>
    </row>
    <row r="56" spans="1:2" ht="12.75">
      <c r="A56" s="13" t="s">
        <v>139</v>
      </c>
      <c r="B56" s="13"/>
    </row>
    <row r="57" spans="1:2" ht="12.75">
      <c r="A57" s="13" t="s">
        <v>140</v>
      </c>
      <c r="B57" s="13"/>
    </row>
    <row r="58" spans="1:2" ht="12.75">
      <c r="A58" s="13" t="s">
        <v>141</v>
      </c>
      <c r="B58" s="13"/>
    </row>
    <row r="59" spans="1:2" ht="12.75">
      <c r="A59" s="13" t="s">
        <v>142</v>
      </c>
      <c r="B59" s="13"/>
    </row>
    <row r="60" spans="1:2" ht="12.75">
      <c r="A60" s="13" t="s">
        <v>143</v>
      </c>
      <c r="B60" s="13"/>
    </row>
    <row r="61" spans="1:2" ht="12.75">
      <c r="A61" s="13" t="s">
        <v>197</v>
      </c>
      <c r="B61" s="13"/>
    </row>
    <row r="62" spans="1:2" ht="12.75">
      <c r="A62" s="13" t="s">
        <v>195</v>
      </c>
      <c r="B62" s="13"/>
    </row>
    <row r="63" spans="1:2" ht="12.75">
      <c r="A63" s="13" t="s">
        <v>144</v>
      </c>
      <c r="B63" s="13"/>
    </row>
    <row r="64" spans="1:2" ht="12.75">
      <c r="A64" s="14" t="s">
        <v>85</v>
      </c>
      <c r="B64" s="14"/>
    </row>
    <row r="65" spans="1:2" ht="12.75">
      <c r="A65" s="14" t="s">
        <v>145</v>
      </c>
      <c r="B65" s="14"/>
    </row>
    <row r="66" spans="1:2" ht="12.75">
      <c r="A66" s="13" t="s">
        <v>196</v>
      </c>
      <c r="B66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20" sqref="F20"/>
    </sheetView>
  </sheetViews>
  <sheetFormatPr defaultColWidth="11.00390625" defaultRowHeight="12.75"/>
  <cols>
    <col min="1" max="1" width="15.375" style="33" bestFit="1" customWidth="1"/>
    <col min="2" max="2" width="15.375" style="33" customWidth="1"/>
    <col min="3" max="7" width="10.75390625" style="33" customWidth="1"/>
    <col min="8" max="8" width="11.875" style="33" bestFit="1" customWidth="1"/>
    <col min="9" max="16384" width="10.75390625" style="33" customWidth="1"/>
  </cols>
  <sheetData>
    <row r="1" spans="1:10" ht="13.5">
      <c r="A1"/>
      <c r="B1"/>
      <c r="C1"/>
      <c r="D1"/>
      <c r="E1"/>
      <c r="F1"/>
      <c r="J1" s="34"/>
    </row>
    <row r="2" spans="1:10" ht="13.5" thickBot="1">
      <c r="A2" s="160" t="s">
        <v>108</v>
      </c>
      <c r="B2" s="160"/>
      <c r="C2" s="161" t="s">
        <v>259</v>
      </c>
      <c r="D2" s="161" t="s">
        <v>260</v>
      </c>
      <c r="E2" s="161" t="s">
        <v>261</v>
      </c>
      <c r="F2" s="161" t="s">
        <v>262</v>
      </c>
      <c r="G2" s="161" t="s">
        <v>263</v>
      </c>
      <c r="H2" s="165" t="s">
        <v>264</v>
      </c>
      <c r="I2" s="34" t="s">
        <v>265</v>
      </c>
      <c r="J2" s="34" t="s">
        <v>266</v>
      </c>
    </row>
    <row r="3" spans="1:10" ht="12.75">
      <c r="A3" s="169" t="s">
        <v>348</v>
      </c>
      <c r="B3" s="169" t="s">
        <v>373</v>
      </c>
      <c r="C3" s="162" t="s">
        <v>267</v>
      </c>
      <c r="D3" s="163">
        <v>37909</v>
      </c>
      <c r="E3" s="162">
        <v>5.87</v>
      </c>
      <c r="F3" s="34">
        <v>5.65</v>
      </c>
      <c r="G3" s="34">
        <v>-0.19</v>
      </c>
      <c r="H3" s="166">
        <v>5.745</v>
      </c>
      <c r="I3" s="34">
        <v>5.59</v>
      </c>
      <c r="J3" s="34">
        <v>52.84</v>
      </c>
    </row>
    <row r="4" spans="1:10" ht="12.75">
      <c r="A4" s="169" t="s">
        <v>268</v>
      </c>
      <c r="B4" s="169" t="s">
        <v>373</v>
      </c>
      <c r="C4" s="164" t="s">
        <v>267</v>
      </c>
      <c r="D4" s="159">
        <v>37910</v>
      </c>
      <c r="E4" s="164">
        <v>5.39</v>
      </c>
      <c r="F4" s="34">
        <v>5.84</v>
      </c>
      <c r="G4" s="34"/>
      <c r="H4" s="167"/>
      <c r="I4" s="34"/>
      <c r="J4" s="34"/>
    </row>
    <row r="5" spans="1:10" ht="12.75">
      <c r="A5" s="169" t="s">
        <v>172</v>
      </c>
      <c r="B5" s="169" t="s">
        <v>282</v>
      </c>
      <c r="C5" s="162" t="s">
        <v>267</v>
      </c>
      <c r="D5" s="163">
        <v>37909</v>
      </c>
      <c r="E5" s="162">
        <v>5.72</v>
      </c>
      <c r="F5" s="34">
        <v>5.5</v>
      </c>
      <c r="G5" s="34">
        <v>0.08000000000000007</v>
      </c>
      <c r="H5" s="167">
        <v>5.46</v>
      </c>
      <c r="I5" s="34">
        <v>2.53</v>
      </c>
      <c r="J5" s="34">
        <v>59.7</v>
      </c>
    </row>
    <row r="6" spans="1:10" ht="12.75">
      <c r="A6" s="169" t="s">
        <v>269</v>
      </c>
      <c r="B6" s="169" t="s">
        <v>282</v>
      </c>
      <c r="C6" s="164" t="s">
        <v>267</v>
      </c>
      <c r="D6" s="159">
        <v>37911</v>
      </c>
      <c r="E6" s="164">
        <v>4.47</v>
      </c>
      <c r="F6" s="34">
        <v>5.42</v>
      </c>
      <c r="G6" s="34"/>
      <c r="H6" s="167"/>
      <c r="I6" s="34"/>
      <c r="J6" s="34"/>
    </row>
    <row r="7" spans="1:10" ht="12.75">
      <c r="A7" s="169" t="s">
        <v>270</v>
      </c>
      <c r="B7" s="169" t="s">
        <v>283</v>
      </c>
      <c r="C7" s="162" t="s">
        <v>267</v>
      </c>
      <c r="D7" s="163">
        <v>37909</v>
      </c>
      <c r="E7" s="34">
        <v>6.08</v>
      </c>
      <c r="F7" s="34">
        <v>5.86</v>
      </c>
      <c r="G7" s="34">
        <v>0.3</v>
      </c>
      <c r="H7" s="167">
        <v>5.62</v>
      </c>
      <c r="I7" s="34">
        <v>5.93</v>
      </c>
      <c r="J7" s="34">
        <v>52.52</v>
      </c>
    </row>
    <row r="8" spans="1:10" ht="12.75">
      <c r="A8" s="169" t="s">
        <v>9</v>
      </c>
      <c r="B8" s="169" t="s">
        <v>283</v>
      </c>
      <c r="C8" s="164" t="s">
        <v>267</v>
      </c>
      <c r="D8" s="159">
        <v>37911</v>
      </c>
      <c r="E8" s="34">
        <v>4.61</v>
      </c>
      <c r="F8" s="34">
        <v>5.56</v>
      </c>
      <c r="G8" s="34"/>
      <c r="H8" s="167"/>
      <c r="I8" s="34"/>
      <c r="J8" s="34"/>
    </row>
    <row r="9" spans="1:10" ht="12.75">
      <c r="A9" s="169" t="s">
        <v>8</v>
      </c>
      <c r="B9" s="169" t="s">
        <v>283</v>
      </c>
      <c r="C9" s="164" t="s">
        <v>267</v>
      </c>
      <c r="D9" s="159">
        <v>37910</v>
      </c>
      <c r="E9" s="164">
        <v>5.23</v>
      </c>
      <c r="F9" s="34">
        <v>5.68</v>
      </c>
      <c r="G9" s="34">
        <v>0.16</v>
      </c>
      <c r="H9" s="167">
        <v>5.6</v>
      </c>
      <c r="I9" s="34">
        <v>5.07</v>
      </c>
      <c r="J9" s="34">
        <v>54.83</v>
      </c>
    </row>
    <row r="10" spans="1:10" ht="12.75">
      <c r="A10" s="169" t="s">
        <v>271</v>
      </c>
      <c r="B10" s="169" t="s">
        <v>283</v>
      </c>
      <c r="C10" s="164" t="s">
        <v>267</v>
      </c>
      <c r="D10" s="159">
        <v>37910</v>
      </c>
      <c r="E10" s="164">
        <v>5.07</v>
      </c>
      <c r="F10" s="34">
        <v>5.52</v>
      </c>
      <c r="G10" s="34"/>
      <c r="H10" s="167"/>
      <c r="I10" s="34"/>
      <c r="J10" s="34"/>
    </row>
    <row r="11" spans="1:10" ht="12.75">
      <c r="A11" s="169" t="s">
        <v>272</v>
      </c>
      <c r="B11" s="169" t="s">
        <v>284</v>
      </c>
      <c r="C11" s="164" t="s">
        <v>273</v>
      </c>
      <c r="D11" s="159">
        <v>37910</v>
      </c>
      <c r="E11" s="164">
        <v>4.88</v>
      </c>
      <c r="F11" s="34">
        <v>5.33</v>
      </c>
      <c r="G11" s="34">
        <v>-0.15</v>
      </c>
      <c r="H11" s="167">
        <v>5.405</v>
      </c>
      <c r="I11" s="35">
        <v>8.71</v>
      </c>
      <c r="J11" s="35">
        <v>50.61</v>
      </c>
    </row>
    <row r="12" spans="1:10" ht="12.75">
      <c r="A12" s="170" t="s">
        <v>272</v>
      </c>
      <c r="B12" s="169" t="s">
        <v>284</v>
      </c>
      <c r="C12" s="164" t="s">
        <v>273</v>
      </c>
      <c r="D12" s="159">
        <v>37910</v>
      </c>
      <c r="E12" s="164">
        <v>5.03</v>
      </c>
      <c r="F12" s="34">
        <v>5.48</v>
      </c>
      <c r="G12" s="34"/>
      <c r="H12" s="167"/>
      <c r="I12" s="34"/>
      <c r="J12" s="34"/>
    </row>
    <row r="13" spans="1:10" ht="12.75">
      <c r="A13" s="169" t="s">
        <v>274</v>
      </c>
      <c r="B13" s="169" t="s">
        <v>283</v>
      </c>
      <c r="C13" s="162" t="s">
        <v>275</v>
      </c>
      <c r="D13" s="163">
        <v>37909</v>
      </c>
      <c r="E13" s="162">
        <v>5.48</v>
      </c>
      <c r="F13" s="34">
        <v>5.98</v>
      </c>
      <c r="G13" s="34">
        <v>-0.09999999999999964</v>
      </c>
      <c r="H13" s="167">
        <v>6.03</v>
      </c>
      <c r="I13" s="34">
        <v>3.99</v>
      </c>
      <c r="J13" s="34">
        <v>53.76</v>
      </c>
    </row>
    <row r="14" spans="1:10" ht="12.75">
      <c r="A14" s="169" t="s">
        <v>276</v>
      </c>
      <c r="B14" s="169" t="s">
        <v>283</v>
      </c>
      <c r="C14" s="164" t="s">
        <v>275</v>
      </c>
      <c r="D14" s="159">
        <v>37911</v>
      </c>
      <c r="E14" s="164">
        <v>5.13</v>
      </c>
      <c r="F14" s="34">
        <v>6.08</v>
      </c>
      <c r="G14" s="34"/>
      <c r="H14" s="167"/>
      <c r="I14" s="34"/>
      <c r="J14" s="34"/>
    </row>
    <row r="15" spans="1:10" ht="12.75">
      <c r="A15" s="169" t="s">
        <v>3</v>
      </c>
      <c r="B15" s="169" t="s">
        <v>283</v>
      </c>
      <c r="C15" s="162" t="s">
        <v>275</v>
      </c>
      <c r="D15" s="163">
        <v>37908</v>
      </c>
      <c r="E15" s="162">
        <v>4.52</v>
      </c>
      <c r="F15" s="34">
        <v>4.92</v>
      </c>
      <c r="G15" s="34">
        <v>-0.22000000000000064</v>
      </c>
      <c r="H15" s="167">
        <v>5.03</v>
      </c>
      <c r="I15" s="34">
        <v>6.22</v>
      </c>
      <c r="J15" s="34">
        <v>53.06</v>
      </c>
    </row>
    <row r="16" spans="1:10" ht="12.75">
      <c r="A16" s="169" t="s">
        <v>277</v>
      </c>
      <c r="B16" s="169" t="s">
        <v>283</v>
      </c>
      <c r="C16" s="164" t="s">
        <v>275</v>
      </c>
      <c r="D16" s="159">
        <v>37910</v>
      </c>
      <c r="E16" s="164">
        <v>4.69</v>
      </c>
      <c r="F16" s="34">
        <v>5.14</v>
      </c>
      <c r="G16" s="34"/>
      <c r="H16" s="168"/>
      <c r="I16" s="34"/>
      <c r="J16" s="34"/>
    </row>
    <row r="17" ht="12.75">
      <c r="H17" s="8" t="str">
        <f>"+/- 0.1 per mil"</f>
        <v>+/- 0.1 per mil</v>
      </c>
    </row>
    <row r="18" ht="12.75">
      <c r="A18" s="33" t="s">
        <v>278</v>
      </c>
    </row>
    <row r="19" ht="12.75">
      <c r="A19" s="33" t="s">
        <v>279</v>
      </c>
    </row>
    <row r="20" ht="12.75">
      <c r="A20" s="33" t="s">
        <v>280</v>
      </c>
    </row>
    <row r="21" ht="12.75">
      <c r="A21" s="33" t="s">
        <v>281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33" sqref="E33"/>
    </sheetView>
  </sheetViews>
  <sheetFormatPr defaultColWidth="11.00390625" defaultRowHeight="12.75"/>
  <sheetData>
    <row r="1" spans="1:8" ht="12.75">
      <c r="A1" s="143"/>
      <c r="B1" s="171" t="s">
        <v>256</v>
      </c>
      <c r="C1" s="171"/>
      <c r="D1" s="171"/>
      <c r="E1" s="144" t="s">
        <v>257</v>
      </c>
      <c r="F1" s="145" t="s">
        <v>258</v>
      </c>
      <c r="G1" s="146" t="s">
        <v>291</v>
      </c>
      <c r="H1" s="146" t="s">
        <v>107</v>
      </c>
    </row>
    <row r="2" spans="1:8" ht="13.5" thickBot="1">
      <c r="A2" s="147" t="s">
        <v>108</v>
      </c>
      <c r="B2" s="148"/>
      <c r="C2" s="149" t="s">
        <v>109</v>
      </c>
      <c r="D2" s="150" t="s">
        <v>110</v>
      </c>
      <c r="E2" s="151" t="s">
        <v>111</v>
      </c>
      <c r="F2" s="152" t="s">
        <v>112</v>
      </c>
      <c r="G2" s="150" t="s">
        <v>113</v>
      </c>
      <c r="H2" s="152" t="s">
        <v>114</v>
      </c>
    </row>
    <row r="3" spans="1:8" ht="13.5" thickTop="1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153"/>
      <c r="F4" s="2"/>
      <c r="G4" s="2"/>
      <c r="H4" s="2"/>
    </row>
    <row r="5" spans="1:8" ht="12.75">
      <c r="A5" s="2"/>
      <c r="B5" s="2"/>
      <c r="C5" s="2"/>
      <c r="D5" s="2"/>
      <c r="E5" s="153"/>
      <c r="F5" s="2"/>
      <c r="G5" s="2"/>
      <c r="H5" s="2"/>
    </row>
    <row r="6" spans="1:8" ht="12.75">
      <c r="A6" s="143" t="s">
        <v>115</v>
      </c>
      <c r="B6" s="154">
        <v>0.0013</v>
      </c>
      <c r="C6" s="155">
        <v>0.076</v>
      </c>
      <c r="D6" s="146" t="s">
        <v>116</v>
      </c>
      <c r="E6" s="156" t="s">
        <v>116</v>
      </c>
      <c r="F6" s="157">
        <v>0.1416</v>
      </c>
      <c r="G6" s="146">
        <v>0.0002</v>
      </c>
      <c r="H6" s="146">
        <v>0.1415</v>
      </c>
    </row>
    <row r="7" spans="1:8" ht="12.75">
      <c r="A7" s="143" t="s">
        <v>117</v>
      </c>
      <c r="B7" s="154">
        <v>0.0031</v>
      </c>
      <c r="C7" s="155">
        <v>0.259</v>
      </c>
      <c r="D7" s="146">
        <v>0.0553</v>
      </c>
      <c r="E7" s="158">
        <v>22.67</v>
      </c>
      <c r="F7" s="157">
        <v>0.1459</v>
      </c>
      <c r="G7" s="146">
        <v>0.0003</v>
      </c>
      <c r="H7" s="146">
        <v>0.1458</v>
      </c>
    </row>
    <row r="8" spans="1:8" ht="12.75">
      <c r="A8" s="143" t="s">
        <v>118</v>
      </c>
      <c r="B8" s="154">
        <v>0.0089</v>
      </c>
      <c r="C8" s="155">
        <v>0.255</v>
      </c>
      <c r="D8" s="146">
        <v>0.0128</v>
      </c>
      <c r="E8" s="158">
        <v>96.41</v>
      </c>
      <c r="F8" s="157">
        <v>0.1662</v>
      </c>
      <c r="G8" s="146">
        <v>0.0013</v>
      </c>
      <c r="H8" s="146">
        <v>0.1661</v>
      </c>
    </row>
    <row r="9" spans="1:8" ht="12.75">
      <c r="A9" s="143" t="s">
        <v>222</v>
      </c>
      <c r="B9" s="154">
        <v>0.0103</v>
      </c>
      <c r="C9" s="155">
        <v>0.138</v>
      </c>
      <c r="D9" s="146">
        <v>0.0114</v>
      </c>
      <c r="E9" s="158">
        <v>59.01</v>
      </c>
      <c r="F9" s="157">
        <v>0.1732</v>
      </c>
      <c r="G9" s="146">
        <v>0.0005</v>
      </c>
      <c r="H9" s="146">
        <v>0.1732</v>
      </c>
    </row>
    <row r="10" spans="1:8" ht="12.75">
      <c r="A10" s="143" t="s">
        <v>239</v>
      </c>
      <c r="B10" s="154">
        <v>0.0246</v>
      </c>
      <c r="C10" s="155">
        <v>0.206</v>
      </c>
      <c r="D10" s="146">
        <v>0.0038</v>
      </c>
      <c r="E10" s="158">
        <v>262.66</v>
      </c>
      <c r="F10" s="157">
        <v>0.1822</v>
      </c>
      <c r="G10" s="146">
        <v>0.0036</v>
      </c>
      <c r="H10" s="146">
        <v>0.1822</v>
      </c>
    </row>
    <row r="11" spans="1:8" ht="12.75">
      <c r="A11" s="143" t="s">
        <v>9</v>
      </c>
      <c r="B11" s="154">
        <v>0.0185</v>
      </c>
      <c r="C11" s="155">
        <v>0.186</v>
      </c>
      <c r="D11" s="146">
        <v>0.0096</v>
      </c>
      <c r="E11" s="156">
        <v>94.752</v>
      </c>
      <c r="F11" s="2" t="s">
        <v>119</v>
      </c>
      <c r="G11" s="2"/>
      <c r="H11" s="2"/>
    </row>
    <row r="12" spans="1:8" ht="12.75">
      <c r="A12" s="143" t="s">
        <v>39</v>
      </c>
      <c r="B12" s="154">
        <v>0.0116</v>
      </c>
      <c r="C12" s="155">
        <v>0.145</v>
      </c>
      <c r="D12" s="146">
        <v>0.0127</v>
      </c>
      <c r="E12" s="156">
        <v>55.513</v>
      </c>
      <c r="F12" s="157">
        <v>0.1858</v>
      </c>
      <c r="G12" s="146">
        <v>0.0007</v>
      </c>
      <c r="H12" s="146">
        <v>0.1859</v>
      </c>
    </row>
    <row r="13" spans="1:8" ht="12.75">
      <c r="A13" s="143" t="s">
        <v>293</v>
      </c>
      <c r="B13" s="154">
        <v>0.0034</v>
      </c>
      <c r="C13" s="155">
        <v>0.007</v>
      </c>
      <c r="D13" s="146">
        <v>0.0465</v>
      </c>
      <c r="E13" s="156">
        <v>0.75</v>
      </c>
      <c r="F13" s="157">
        <v>0.1588</v>
      </c>
      <c r="G13" s="146">
        <v>0.0013</v>
      </c>
      <c r="H13" s="146">
        <v>0.1588</v>
      </c>
    </row>
    <row r="14" spans="1:8" ht="12.75">
      <c r="A14" s="143" t="s">
        <v>294</v>
      </c>
      <c r="B14" s="154">
        <v>0.0011</v>
      </c>
      <c r="C14" s="155">
        <v>0.125</v>
      </c>
      <c r="D14" s="146">
        <v>0.1311</v>
      </c>
      <c r="E14" s="156">
        <v>4.628</v>
      </c>
      <c r="F14" s="157">
        <v>0.159</v>
      </c>
      <c r="G14" s="146">
        <v>0.0004</v>
      </c>
      <c r="H14" s="146">
        <v>0.159</v>
      </c>
    </row>
    <row r="15" spans="1:8" ht="12.75">
      <c r="A15" s="143" t="s">
        <v>295</v>
      </c>
      <c r="B15" s="154">
        <v>0.0017</v>
      </c>
      <c r="C15" s="155">
        <v>0.074</v>
      </c>
      <c r="D15" s="146">
        <v>0.1131</v>
      </c>
      <c r="E15" s="156">
        <v>3.147</v>
      </c>
      <c r="F15" s="157">
        <v>0.1414</v>
      </c>
      <c r="G15" s="146">
        <v>0.0008</v>
      </c>
      <c r="H15" s="146">
        <v>0.1413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768"/>
  <sheetViews>
    <sheetView workbookViewId="0" topLeftCell="A1">
      <selection activeCell="D39" sqref="D39"/>
    </sheetView>
  </sheetViews>
  <sheetFormatPr defaultColWidth="11.00390625" defaultRowHeight="12.75"/>
  <cols>
    <col min="1" max="1" width="22.25390625" style="48" customWidth="1"/>
    <col min="2" max="2" width="12.25390625" style="48" customWidth="1"/>
    <col min="3" max="3" width="12.25390625" style="133" customWidth="1"/>
    <col min="4" max="4" width="12.25390625" style="134" customWidth="1"/>
    <col min="5" max="5" width="12.25390625" style="48" customWidth="1"/>
    <col min="6" max="6" width="12.25390625" style="62" customWidth="1"/>
    <col min="7" max="7" width="12.25390625" style="52" customWidth="1"/>
    <col min="8" max="13" width="12.25390625" style="53" customWidth="1"/>
    <col min="14" max="14" width="12.25390625" style="55" customWidth="1"/>
    <col min="15" max="15" width="12.25390625" style="56" customWidth="1"/>
    <col min="16" max="16" width="12.25390625" style="135" customWidth="1"/>
    <col min="17" max="17" width="12.25390625" style="55" customWidth="1"/>
    <col min="18" max="18" width="12.25390625" style="56" customWidth="1"/>
    <col min="19" max="19" width="12.25390625" style="58" customWidth="1"/>
    <col min="20" max="20" width="12.25390625" style="62" customWidth="1"/>
    <col min="21" max="21" width="12.25390625" style="52" customWidth="1"/>
    <col min="22" max="22" width="12.25390625" style="62" customWidth="1"/>
    <col min="23" max="23" width="12.25390625" style="52" customWidth="1"/>
    <col min="24" max="24" width="12.25390625" style="53" customWidth="1"/>
    <col min="25" max="25" width="12.25390625" style="48" customWidth="1"/>
    <col min="26" max="26" width="12.25390625" style="60" customWidth="1"/>
    <col min="27" max="27" width="12.25390625" style="135" customWidth="1"/>
    <col min="28" max="29" width="12.25390625" style="62" customWidth="1"/>
    <col min="30" max="30" width="12.25390625" style="63" customWidth="1"/>
    <col min="31" max="31" width="12.25390625" style="62" customWidth="1"/>
    <col min="32" max="32" width="12.25390625" style="127" customWidth="1"/>
    <col min="33" max="35" width="12.25390625" style="66" customWidth="1"/>
    <col min="36" max="36" width="12.25390625" style="58" customWidth="1"/>
    <col min="37" max="37" width="12.25390625" style="52" customWidth="1"/>
    <col min="38" max="39" width="12.25390625" style="58" customWidth="1"/>
    <col min="40" max="40" width="12.25390625" style="52" customWidth="1"/>
    <col min="41" max="16384" width="10.875" style="58" customWidth="1"/>
  </cols>
  <sheetData>
    <row r="1" spans="1:38" ht="12.75">
      <c r="A1" s="48" t="s">
        <v>299</v>
      </c>
      <c r="B1" s="48" t="s">
        <v>335</v>
      </c>
      <c r="C1" s="49"/>
      <c r="D1" s="50" t="s">
        <v>290</v>
      </c>
      <c r="E1" s="48" t="s">
        <v>336</v>
      </c>
      <c r="F1" s="51" t="s">
        <v>289</v>
      </c>
      <c r="G1" s="52" t="s">
        <v>337</v>
      </c>
      <c r="H1" s="53" t="s">
        <v>338</v>
      </c>
      <c r="I1" s="54" t="s">
        <v>339</v>
      </c>
      <c r="J1" s="54" t="s">
        <v>340</v>
      </c>
      <c r="K1" s="54" t="s">
        <v>341</v>
      </c>
      <c r="L1" s="53" t="s">
        <v>342</v>
      </c>
      <c r="M1" s="53" t="s">
        <v>300</v>
      </c>
      <c r="N1" s="55" t="s">
        <v>301</v>
      </c>
      <c r="O1" s="56" t="s">
        <v>302</v>
      </c>
      <c r="P1" s="57" t="s">
        <v>303</v>
      </c>
      <c r="Q1" s="55" t="s">
        <v>304</v>
      </c>
      <c r="R1" s="56" t="s">
        <v>305</v>
      </c>
      <c r="T1" s="51" t="s">
        <v>332</v>
      </c>
      <c r="U1" s="52" t="s">
        <v>306</v>
      </c>
      <c r="V1" s="51" t="s">
        <v>333</v>
      </c>
      <c r="W1" s="52" t="s">
        <v>307</v>
      </c>
      <c r="X1" s="53" t="s">
        <v>329</v>
      </c>
      <c r="Y1" s="59" t="s">
        <v>308</v>
      </c>
      <c r="Z1" s="60" t="s">
        <v>309</v>
      </c>
      <c r="AA1" s="61" t="s">
        <v>310</v>
      </c>
      <c r="AB1" s="62" t="s">
        <v>311</v>
      </c>
      <c r="AC1" s="62" t="s">
        <v>312</v>
      </c>
      <c r="AD1" s="63" t="s">
        <v>313</v>
      </c>
      <c r="AE1" s="62" t="s">
        <v>314</v>
      </c>
      <c r="AF1" s="64" t="s">
        <v>315</v>
      </c>
      <c r="AG1" s="65" t="s">
        <v>330</v>
      </c>
      <c r="AH1" s="66" t="s">
        <v>316</v>
      </c>
      <c r="AI1" s="67" t="s">
        <v>317</v>
      </c>
      <c r="AJ1" s="68" t="s">
        <v>318</v>
      </c>
      <c r="AK1" s="52" t="s">
        <v>319</v>
      </c>
      <c r="AL1" s="69" t="s">
        <v>288</v>
      </c>
    </row>
    <row r="2" spans="2:40" ht="15.75">
      <c r="B2" s="48" t="s">
        <v>321</v>
      </c>
      <c r="C2" s="49"/>
      <c r="D2" s="50"/>
      <c r="E2" s="48" t="s">
        <v>291</v>
      </c>
      <c r="F2" s="51"/>
      <c r="G2" s="52" t="s">
        <v>292</v>
      </c>
      <c r="I2" s="54"/>
      <c r="J2" s="54"/>
      <c r="K2" s="54"/>
      <c r="O2" s="56" t="s">
        <v>296</v>
      </c>
      <c r="P2" s="70" t="s">
        <v>322</v>
      </c>
      <c r="R2" s="56" t="s">
        <v>296</v>
      </c>
      <c r="T2" s="71"/>
      <c r="U2" s="72" t="s">
        <v>291</v>
      </c>
      <c r="V2" s="51"/>
      <c r="W2" s="52" t="s">
        <v>292</v>
      </c>
      <c r="Y2" s="59" t="s">
        <v>323</v>
      </c>
      <c r="Z2" s="60" t="s">
        <v>292</v>
      </c>
      <c r="AA2" s="61" t="s">
        <v>324</v>
      </c>
      <c r="AB2" s="62" t="s">
        <v>325</v>
      </c>
      <c r="AC2" s="62" t="s">
        <v>326</v>
      </c>
      <c r="AE2" s="62" t="s">
        <v>334</v>
      </c>
      <c r="AF2" s="64"/>
      <c r="AG2" s="73" t="s">
        <v>327</v>
      </c>
      <c r="AI2" s="74"/>
      <c r="AJ2" s="75" t="s">
        <v>328</v>
      </c>
      <c r="AK2" s="76"/>
      <c r="AN2" s="52" t="s">
        <v>285</v>
      </c>
    </row>
    <row r="3" spans="1:40" s="95" customFormat="1" ht="12.75">
      <c r="A3" s="77"/>
      <c r="B3" s="78"/>
      <c r="C3" s="79"/>
      <c r="D3" s="50"/>
      <c r="E3" s="78"/>
      <c r="F3" s="80"/>
      <c r="G3" s="81"/>
      <c r="H3" s="82"/>
      <c r="I3" s="83"/>
      <c r="J3" s="83"/>
      <c r="K3" s="83"/>
      <c r="L3" s="82"/>
      <c r="M3" s="53"/>
      <c r="N3" s="84"/>
      <c r="O3" s="85"/>
      <c r="P3" s="86"/>
      <c r="Q3" s="84"/>
      <c r="R3" s="56"/>
      <c r="S3" s="58"/>
      <c r="T3" s="80"/>
      <c r="U3" s="81"/>
      <c r="V3" s="80"/>
      <c r="W3" s="81"/>
      <c r="X3" s="82"/>
      <c r="Y3" s="87"/>
      <c r="Z3" s="88"/>
      <c r="AA3" s="61"/>
      <c r="AB3" s="89"/>
      <c r="AC3" s="89"/>
      <c r="AD3" s="90"/>
      <c r="AE3" s="89"/>
      <c r="AF3" s="64"/>
      <c r="AG3" s="91"/>
      <c r="AH3" s="92"/>
      <c r="AI3" s="93"/>
      <c r="AJ3" s="54">
        <v>0.15223431199999027</v>
      </c>
      <c r="AK3" s="53">
        <v>0.042455040500003705</v>
      </c>
      <c r="AL3" s="94">
        <v>0.030701579888891217</v>
      </c>
      <c r="AN3" s="81"/>
    </row>
    <row r="4" spans="1:38" ht="12.75">
      <c r="A4" t="s">
        <v>298</v>
      </c>
      <c r="B4" s="96"/>
      <c r="C4" s="97"/>
      <c r="D4" s="98"/>
      <c r="E4" s="96"/>
      <c r="F4" s="99"/>
      <c r="G4" s="100"/>
      <c r="H4" s="101"/>
      <c r="I4" s="102"/>
      <c r="J4" s="102"/>
      <c r="K4" s="102"/>
      <c r="L4" s="101"/>
      <c r="M4" s="103"/>
      <c r="N4" s="104"/>
      <c r="O4" s="105"/>
      <c r="P4" s="106"/>
      <c r="Q4" s="104"/>
      <c r="R4" s="107"/>
      <c r="T4" s="99"/>
      <c r="U4" s="100"/>
      <c r="V4" s="99"/>
      <c r="W4" s="100"/>
      <c r="X4" s="101"/>
      <c r="Y4" s="108"/>
      <c r="Z4" s="109"/>
      <c r="AA4" s="110"/>
      <c r="AB4" s="111"/>
      <c r="AC4" s="111"/>
      <c r="AD4" s="112"/>
      <c r="AE4" s="111"/>
      <c r="AF4" s="64"/>
      <c r="AG4" s="91"/>
      <c r="AJ4" s="66"/>
      <c r="AK4" s="66"/>
      <c r="AL4" s="66"/>
    </row>
    <row r="5" spans="1:43" ht="12.75">
      <c r="A5" s="113" t="s">
        <v>98</v>
      </c>
      <c r="B5"/>
      <c r="C5"/>
      <c r="D5" s="114"/>
      <c r="E5" s="115"/>
      <c r="F5" s="116">
        <v>540</v>
      </c>
      <c r="G5" s="117">
        <v>2</v>
      </c>
      <c r="H5" s="118">
        <f aca="true" t="shared" si="0" ref="H5:H19">2.89*(D5/F5)</f>
        <v>0</v>
      </c>
      <c r="I5" s="119">
        <f aca="true" t="shared" si="1" ref="I5:I19">1/(1+8.3752+0.056516+P5)</f>
        <v>0.0986652466764365</v>
      </c>
      <c r="J5" s="119">
        <f aca="true" t="shared" si="2" ref="J5:J19">(I5*85.9092732)+(8.3752/(1+8.3752+0.056516+P5)*87.9056249)+(0.056516/(1+8.3752+0.056516+P5)*83.913428)+(P5/(1+8.3752+0.056516+P5)*86.9088902)</f>
        <v>87.6172024725206</v>
      </c>
      <c r="K5" s="54">
        <f aca="true" t="shared" si="3" ref="K5:K19">((J5*0.278)/(85.467*I5))*(D5/F5)</f>
        <v>0</v>
      </c>
      <c r="L5" s="53">
        <f aca="true" t="shared" si="4" ref="L5:L19">((((D5/F5^2)^2*(0.01*F5)^2)+(1/F5*(0.01*D5))^2)^0.5)*2.89</f>
        <v>0</v>
      </c>
      <c r="M5" s="53">
        <f aca="true" t="shared" si="5" ref="M5:M19">K5*EXP(1.42*10^-11*B5*10^6)</f>
        <v>0</v>
      </c>
      <c r="N5" s="120">
        <v>0.703565</v>
      </c>
      <c r="O5" s="120">
        <v>1.05E-05</v>
      </c>
      <c r="P5" s="121">
        <f aca="true" t="shared" si="6" ref="P5:P19">N5</f>
        <v>0.703565</v>
      </c>
      <c r="Q5" s="120">
        <f aca="true" t="shared" si="7" ref="Q5:Q19">P5-(H5*(EXP(1.42*10^-11*B5*10^6)-1))</f>
        <v>0.703565</v>
      </c>
      <c r="R5" s="122">
        <f aca="true" t="shared" si="8" ref="R5:R19">(((L5*(EXP(1.42*10^-11*B5*10^6)-1)))^2+(O5^2))^0.5</f>
        <v>1.05E-05</v>
      </c>
      <c r="S5"/>
      <c r="T5" s="123">
        <v>3.238</v>
      </c>
      <c r="U5" s="48">
        <v>0.004</v>
      </c>
      <c r="V5" s="114">
        <v>13.228</v>
      </c>
      <c r="W5" s="48">
        <v>0.008</v>
      </c>
      <c r="X5" s="124">
        <f aca="true" t="shared" si="9" ref="X5:X19">T5/V5*0.605</f>
        <v>0.14809419413365588</v>
      </c>
      <c r="Y5" s="125">
        <v>0.512895</v>
      </c>
      <c r="Z5" s="126">
        <v>1.5E-05</v>
      </c>
      <c r="AA5" s="127">
        <f aca="true" t="shared" si="10" ref="AA5:AA19">Y5-(X5*(EXP(6.54*10^-12*B5*10^6)-1))</f>
        <v>0.512895</v>
      </c>
      <c r="AB5" s="117">
        <f aca="true" t="shared" si="11" ref="AB5:AB19">(Y5/0.512638-1)*10000</f>
        <v>5.013284227854964</v>
      </c>
      <c r="AC5" s="117">
        <f aca="true" t="shared" si="12" ref="AC5:AC19">(AA5/(0.512638-(0.1967*(EXP(6.54*10^-12*B5*10^6)-1)))-1)*10000</f>
        <v>5.013284227854964</v>
      </c>
      <c r="AD5" s="128">
        <f aca="true" t="shared" si="13" ref="AD5:AD19">(X5-0.1967)/0.1967</f>
        <v>-0.24710628300124116</v>
      </c>
      <c r="AE5" s="117">
        <f aca="true" t="shared" si="14" ref="AE5:AE19">(3-(AD5*25.13)-((AD5*25.13-3)^2+AB5-8.5)^0.5)/0.5</f>
        <v>0.3825611124432271</v>
      </c>
      <c r="AF5" s="126">
        <v>0.348404</v>
      </c>
      <c r="AG5" s="115">
        <v>38.35378772222222</v>
      </c>
      <c r="AH5" s="115">
        <v>15.55332161111111</v>
      </c>
      <c r="AI5" s="115">
        <v>18.837408955555556</v>
      </c>
      <c r="AJ5" s="129">
        <f>AG5+AJ$3</f>
        <v>38.50602203422221</v>
      </c>
      <c r="AK5" s="129">
        <f>AH5+AK$3</f>
        <v>15.595776651611114</v>
      </c>
      <c r="AL5" s="129">
        <f>AI5+AL$3</f>
        <v>18.868110535444448</v>
      </c>
      <c r="AM5"/>
      <c r="AN5" s="1">
        <v>5.6</v>
      </c>
      <c r="AO5"/>
      <c r="AP5"/>
      <c r="AQ5"/>
    </row>
    <row r="6" spans="1:43" ht="12.75">
      <c r="A6" s="113" t="s">
        <v>99</v>
      </c>
      <c r="B6"/>
      <c r="C6"/>
      <c r="D6" s="114"/>
      <c r="E6" s="115"/>
      <c r="F6" s="116">
        <v>579</v>
      </c>
      <c r="G6" s="117">
        <v>1.7</v>
      </c>
      <c r="H6" s="118">
        <f t="shared" si="0"/>
        <v>0</v>
      </c>
      <c r="I6" s="119">
        <f t="shared" si="1"/>
        <v>0.09866529535061502</v>
      </c>
      <c r="J6" s="119">
        <f t="shared" si="2"/>
        <v>87.61720282194979</v>
      </c>
      <c r="K6" s="54">
        <f t="shared" si="3"/>
        <v>0</v>
      </c>
      <c r="L6" s="53">
        <f t="shared" si="4"/>
        <v>0</v>
      </c>
      <c r="M6" s="53">
        <f t="shared" si="5"/>
        <v>0</v>
      </c>
      <c r="N6" s="120">
        <v>0.70356</v>
      </c>
      <c r="O6" s="120">
        <v>9E-06</v>
      </c>
      <c r="P6" s="121">
        <f t="shared" si="6"/>
        <v>0.70356</v>
      </c>
      <c r="Q6" s="120">
        <f t="shared" si="7"/>
        <v>0.70356</v>
      </c>
      <c r="R6" s="122">
        <f t="shared" si="8"/>
        <v>9E-06</v>
      </c>
      <c r="S6"/>
      <c r="T6" s="123">
        <v>3.42</v>
      </c>
      <c r="U6" s="48">
        <v>0.003</v>
      </c>
      <c r="V6" s="114">
        <v>13.903</v>
      </c>
      <c r="W6" s="48">
        <v>0.009</v>
      </c>
      <c r="X6" s="124">
        <f t="shared" si="9"/>
        <v>0.14882399482126157</v>
      </c>
      <c r="Y6" s="125">
        <v>0.512917</v>
      </c>
      <c r="Z6" s="126">
        <v>1.6E-05</v>
      </c>
      <c r="AA6" s="127">
        <f t="shared" si="10"/>
        <v>0.512917</v>
      </c>
      <c r="AB6" s="117">
        <f t="shared" si="11"/>
        <v>5.442436963314368</v>
      </c>
      <c r="AC6" s="117">
        <f t="shared" si="12"/>
        <v>5.442436963314368</v>
      </c>
      <c r="AD6" s="128">
        <f t="shared" si="13"/>
        <v>-0.24339606089851773</v>
      </c>
      <c r="AE6" s="117">
        <f t="shared" si="14"/>
        <v>0.3385289238746232</v>
      </c>
      <c r="AF6" s="126">
        <v>0.348408</v>
      </c>
      <c r="AG6" s="115">
        <v>38.29920885</v>
      </c>
      <c r="AH6" s="115">
        <v>15.54293911</v>
      </c>
      <c r="AI6" s="115">
        <v>18.79505919</v>
      </c>
      <c r="AJ6" s="129">
        <f aca="true" t="shared" si="15" ref="AJ6:AL19">AG6+AJ$3</f>
        <v>38.45144316199999</v>
      </c>
      <c r="AK6" s="129">
        <f t="shared" si="15"/>
        <v>15.585394150500004</v>
      </c>
      <c r="AL6" s="129">
        <f t="shared" si="15"/>
        <v>18.82576076988889</v>
      </c>
      <c r="AM6"/>
      <c r="AN6" s="1">
        <v>6</v>
      </c>
      <c r="AO6"/>
      <c r="AP6"/>
      <c r="AQ6"/>
    </row>
    <row r="7" spans="1:43" ht="12.75">
      <c r="A7" s="113" t="s">
        <v>100</v>
      </c>
      <c r="B7"/>
      <c r="C7"/>
      <c r="D7" s="114"/>
      <c r="E7" s="115"/>
      <c r="F7" s="116">
        <v>532.3</v>
      </c>
      <c r="G7" s="117">
        <v>0.8</v>
      </c>
      <c r="H7" s="118">
        <f t="shared" si="0"/>
        <v>0</v>
      </c>
      <c r="I7" s="119">
        <f t="shared" si="1"/>
        <v>0.09866402010299144</v>
      </c>
      <c r="J7" s="119">
        <f t="shared" si="2"/>
        <v>87.61719366701863</v>
      </c>
      <c r="K7" s="54">
        <f t="shared" si="3"/>
        <v>0</v>
      </c>
      <c r="L7" s="53">
        <f t="shared" si="4"/>
        <v>0</v>
      </c>
      <c r="M7" s="53">
        <f t="shared" si="5"/>
        <v>0</v>
      </c>
      <c r="N7" s="120">
        <v>0.703691</v>
      </c>
      <c r="O7" s="120">
        <v>1.1E-05</v>
      </c>
      <c r="P7" s="121">
        <f t="shared" si="6"/>
        <v>0.703691</v>
      </c>
      <c r="Q7" s="120">
        <f t="shared" si="7"/>
        <v>0.703691</v>
      </c>
      <c r="R7" s="122">
        <f t="shared" si="8"/>
        <v>1.1E-05</v>
      </c>
      <c r="S7"/>
      <c r="T7" s="123">
        <v>3.639</v>
      </c>
      <c r="U7" s="48">
        <v>0.004</v>
      </c>
      <c r="V7" s="114">
        <v>15.15</v>
      </c>
      <c r="W7" s="48">
        <v>0.02</v>
      </c>
      <c r="X7" s="124">
        <f t="shared" si="9"/>
        <v>0.145319801980198</v>
      </c>
      <c r="Y7" s="125">
        <v>0.512846</v>
      </c>
      <c r="Z7" s="126">
        <v>9E-06</v>
      </c>
      <c r="AA7" s="127">
        <f t="shared" si="10"/>
        <v>0.512846</v>
      </c>
      <c r="AB7" s="117">
        <f t="shared" si="11"/>
        <v>4.057444044334169</v>
      </c>
      <c r="AC7" s="117">
        <f t="shared" si="12"/>
        <v>4.057444044334169</v>
      </c>
      <c r="AD7" s="128">
        <f t="shared" si="13"/>
        <v>-0.2612109711225318</v>
      </c>
      <c r="AE7" s="117">
        <f t="shared" si="14"/>
        <v>0.47027784430937203</v>
      </c>
      <c r="AF7" s="126">
        <v>0.348406</v>
      </c>
      <c r="AG7" s="115">
        <v>38.41687996</v>
      </c>
      <c r="AH7" s="115">
        <v>15.55405002</v>
      </c>
      <c r="AI7" s="115">
        <v>18.881844660000002</v>
      </c>
      <c r="AJ7" s="129">
        <f t="shared" si="15"/>
        <v>38.56911427199999</v>
      </c>
      <c r="AK7" s="129">
        <f t="shared" si="15"/>
        <v>15.596505060500004</v>
      </c>
      <c r="AL7" s="129">
        <f t="shared" si="15"/>
        <v>18.912546239888893</v>
      </c>
      <c r="AM7"/>
      <c r="AN7" s="1">
        <v>5.5</v>
      </c>
      <c r="AO7"/>
      <c r="AP7"/>
      <c r="AQ7"/>
    </row>
    <row r="8" spans="1:43" ht="12.75">
      <c r="A8" s="130" t="s">
        <v>255</v>
      </c>
      <c r="B8"/>
      <c r="C8"/>
      <c r="D8" s="114"/>
      <c r="E8" s="115"/>
      <c r="F8" s="116">
        <v>584</v>
      </c>
      <c r="G8" s="117">
        <v>2</v>
      </c>
      <c r="H8" s="118">
        <f t="shared" si="0"/>
        <v>0</v>
      </c>
      <c r="I8" s="119">
        <f t="shared" si="1"/>
        <v>0.09866508118458875</v>
      </c>
      <c r="J8" s="119">
        <f t="shared" si="2"/>
        <v>87.61720128446392</v>
      </c>
      <c r="K8" s="54">
        <f t="shared" si="3"/>
        <v>0</v>
      </c>
      <c r="L8" s="53">
        <f t="shared" si="4"/>
        <v>0</v>
      </c>
      <c r="M8" s="53">
        <f t="shared" si="5"/>
        <v>0</v>
      </c>
      <c r="N8" s="120">
        <v>0.703582</v>
      </c>
      <c r="O8" s="120">
        <v>1.6E-05</v>
      </c>
      <c r="P8" s="121">
        <f t="shared" si="6"/>
        <v>0.703582</v>
      </c>
      <c r="Q8" s="120">
        <f t="shared" si="7"/>
        <v>0.703582</v>
      </c>
      <c r="R8" s="122">
        <f t="shared" si="8"/>
        <v>1.6E-05</v>
      </c>
      <c r="S8"/>
      <c r="T8" s="123">
        <v>3.592</v>
      </c>
      <c r="U8" s="48">
        <v>0.015</v>
      </c>
      <c r="V8" s="114">
        <v>15.95</v>
      </c>
      <c r="W8" s="48">
        <v>0.03</v>
      </c>
      <c r="X8" s="124">
        <f t="shared" si="9"/>
        <v>0.13624827586206897</v>
      </c>
      <c r="Y8" s="125">
        <v>0.512872</v>
      </c>
      <c r="Z8" s="126">
        <v>8E-06</v>
      </c>
      <c r="AA8" s="127">
        <f t="shared" si="10"/>
        <v>0.512872</v>
      </c>
      <c r="AB8" s="117">
        <f t="shared" si="11"/>
        <v>4.564624549876495</v>
      </c>
      <c r="AC8" s="117">
        <f t="shared" si="12"/>
        <v>4.564624549876495</v>
      </c>
      <c r="AD8" s="128">
        <f t="shared" si="13"/>
        <v>-0.3073295584033098</v>
      </c>
      <c r="AE8" s="117">
        <f t="shared" si="14"/>
        <v>0.37019163556258405</v>
      </c>
      <c r="AF8" s="126">
        <v>0.348407</v>
      </c>
      <c r="AG8" s="115">
        <v>38.428117230000005</v>
      </c>
      <c r="AH8" s="115">
        <v>15.56145177</v>
      </c>
      <c r="AI8" s="115">
        <v>18.847628930000003</v>
      </c>
      <c r="AJ8" s="129">
        <f>AG8+AJ$3</f>
        <v>38.580351541999995</v>
      </c>
      <c r="AK8" s="129">
        <f>AH8+AK$3</f>
        <v>15.603906810500003</v>
      </c>
      <c r="AL8" s="129">
        <f>AI8+AL$3</f>
        <v>18.878330509888894</v>
      </c>
      <c r="AM8"/>
      <c r="AN8" s="1">
        <v>5.6</v>
      </c>
      <c r="AO8"/>
      <c r="AP8"/>
      <c r="AQ8"/>
    </row>
    <row r="9" spans="1:44" ht="12.75">
      <c r="A9" s="113" t="s">
        <v>231</v>
      </c>
      <c r="B9"/>
      <c r="C9"/>
      <c r="D9" s="114"/>
      <c r="E9" s="115"/>
      <c r="F9" s="116">
        <v>517.6</v>
      </c>
      <c r="G9" s="117">
        <v>1</v>
      </c>
      <c r="H9" s="118">
        <f t="shared" si="0"/>
        <v>0</v>
      </c>
      <c r="I9" s="119">
        <f t="shared" si="1"/>
        <v>0.09866534402484158</v>
      </c>
      <c r="J9" s="119">
        <f t="shared" si="2"/>
        <v>87.61720317137934</v>
      </c>
      <c r="K9" s="54">
        <f t="shared" si="3"/>
        <v>0</v>
      </c>
      <c r="L9" s="53">
        <f t="shared" si="4"/>
        <v>0</v>
      </c>
      <c r="M9" s="53">
        <f t="shared" si="5"/>
        <v>0</v>
      </c>
      <c r="N9" s="126">
        <v>0.703555</v>
      </c>
      <c r="O9" s="126">
        <v>1.4E-05</v>
      </c>
      <c r="P9" s="125">
        <f t="shared" si="6"/>
        <v>0.703555</v>
      </c>
      <c r="Q9" s="120">
        <f t="shared" si="7"/>
        <v>0.703555</v>
      </c>
      <c r="R9" s="122">
        <f t="shared" si="8"/>
        <v>1.4E-05</v>
      </c>
      <c r="S9"/>
      <c r="T9" s="123">
        <v>3.14</v>
      </c>
      <c r="U9" s="48">
        <v>0.01</v>
      </c>
      <c r="V9" s="114">
        <v>12.94</v>
      </c>
      <c r="W9" s="48">
        <v>0.008</v>
      </c>
      <c r="X9" s="124">
        <f t="shared" si="9"/>
        <v>0.1468083462132921</v>
      </c>
      <c r="Y9" s="125">
        <v>0.512888</v>
      </c>
      <c r="Z9" s="126">
        <v>6E-06</v>
      </c>
      <c r="AA9" s="127">
        <f t="shared" si="10"/>
        <v>0.512888</v>
      </c>
      <c r="AB9" s="117">
        <f t="shared" si="11"/>
        <v>4.876735630210405</v>
      </c>
      <c r="AC9" s="117">
        <f t="shared" si="12"/>
        <v>4.876735630210405</v>
      </c>
      <c r="AD9" s="128">
        <f t="shared" si="13"/>
        <v>-0.2536433847824499</v>
      </c>
      <c r="AE9" s="117">
        <f t="shared" si="14"/>
        <v>0.39058902941219387</v>
      </c>
      <c r="AF9" s="126">
        <v>0.348405</v>
      </c>
      <c r="AG9" s="115"/>
      <c r="AH9" s="115"/>
      <c r="AI9" s="115"/>
      <c r="AJ9" s="131"/>
      <c r="AK9" s="131"/>
      <c r="AL9" s="131"/>
      <c r="AM9"/>
      <c r="AN9"/>
      <c r="AO9"/>
      <c r="AP9"/>
      <c r="AQ9"/>
      <c r="AR9"/>
    </row>
    <row r="10" spans="1:44" ht="12.75">
      <c r="A10" s="113" t="s">
        <v>15</v>
      </c>
      <c r="B10"/>
      <c r="C10"/>
      <c r="D10" s="114"/>
      <c r="E10" s="115"/>
      <c r="F10" s="116">
        <v>539.3</v>
      </c>
      <c r="G10" s="117">
        <v>0.9</v>
      </c>
      <c r="H10" s="118">
        <f t="shared" si="0"/>
        <v>0</v>
      </c>
      <c r="I10" s="119">
        <f t="shared" si="1"/>
        <v>0.09866492542806272</v>
      </c>
      <c r="J10" s="119">
        <f t="shared" si="2"/>
        <v>87.61720016629656</v>
      </c>
      <c r="K10" s="54">
        <f t="shared" si="3"/>
        <v>0</v>
      </c>
      <c r="L10" s="53">
        <f t="shared" si="4"/>
        <v>0</v>
      </c>
      <c r="M10" s="53">
        <f t="shared" si="5"/>
        <v>0</v>
      </c>
      <c r="N10" s="126">
        <v>0.703598</v>
      </c>
      <c r="O10" s="126">
        <v>1E-05</v>
      </c>
      <c r="P10" s="125">
        <f t="shared" si="6"/>
        <v>0.703598</v>
      </c>
      <c r="Q10" s="120">
        <f t="shared" si="7"/>
        <v>0.703598</v>
      </c>
      <c r="R10" s="122">
        <f t="shared" si="8"/>
        <v>1E-05</v>
      </c>
      <c r="S10"/>
      <c r="T10" s="123">
        <v>3.356</v>
      </c>
      <c r="U10" s="48">
        <v>0.003</v>
      </c>
      <c r="V10" s="114">
        <v>14.86</v>
      </c>
      <c r="W10" s="48">
        <v>0.01</v>
      </c>
      <c r="X10" s="124">
        <f t="shared" si="9"/>
        <v>0.13663391655450874</v>
      </c>
      <c r="Y10" s="125">
        <v>0.512876</v>
      </c>
      <c r="Z10" s="126">
        <v>1.5E-05</v>
      </c>
      <c r="AA10" s="127">
        <f t="shared" si="10"/>
        <v>0.512876</v>
      </c>
      <c r="AB10" s="117">
        <f t="shared" si="11"/>
        <v>4.642652319959417</v>
      </c>
      <c r="AC10" s="117">
        <f t="shared" si="12"/>
        <v>4.642652319959417</v>
      </c>
      <c r="AD10" s="128">
        <f t="shared" si="13"/>
        <v>-0.30536900582354487</v>
      </c>
      <c r="AE10" s="117">
        <f t="shared" si="14"/>
        <v>0.3644921620363917</v>
      </c>
      <c r="AF10" s="126">
        <v>0.348405</v>
      </c>
      <c r="AG10" s="115"/>
      <c r="AH10" s="115"/>
      <c r="AI10" s="115"/>
      <c r="AJ10" s="131"/>
      <c r="AK10" s="131"/>
      <c r="AL10" s="131"/>
      <c r="AM10"/>
      <c r="AN10"/>
      <c r="AO10"/>
      <c r="AP10"/>
      <c r="AQ10"/>
      <c r="AR10"/>
    </row>
    <row r="11" spans="1:44" ht="12.75">
      <c r="A11" s="113" t="s">
        <v>320</v>
      </c>
      <c r="B11"/>
      <c r="C11"/>
      <c r="D11" s="114"/>
      <c r="E11" s="115"/>
      <c r="F11" s="116">
        <v>529</v>
      </c>
      <c r="G11" s="117">
        <v>0.8</v>
      </c>
      <c r="H11" s="118">
        <f t="shared" si="0"/>
        <v>0</v>
      </c>
      <c r="I11" s="119">
        <f t="shared" si="1"/>
        <v>0.09866526614610215</v>
      </c>
      <c r="J11" s="119">
        <f t="shared" si="2"/>
        <v>87.6172026122922</v>
      </c>
      <c r="K11" s="54">
        <f t="shared" si="3"/>
        <v>0</v>
      </c>
      <c r="L11" s="53">
        <f t="shared" si="4"/>
        <v>0</v>
      </c>
      <c r="M11" s="53">
        <f t="shared" si="5"/>
        <v>0</v>
      </c>
      <c r="N11" s="126">
        <v>0.703563</v>
      </c>
      <c r="O11" s="126">
        <v>8E-06</v>
      </c>
      <c r="P11" s="125">
        <f t="shared" si="6"/>
        <v>0.703563</v>
      </c>
      <c r="Q11" s="120">
        <f t="shared" si="7"/>
        <v>0.703563</v>
      </c>
      <c r="R11" s="122">
        <f t="shared" si="8"/>
        <v>8E-06</v>
      </c>
      <c r="S11"/>
      <c r="T11" s="123">
        <v>3.379</v>
      </c>
      <c r="U11" s="48">
        <v>0.003</v>
      </c>
      <c r="V11" s="114">
        <v>14.27</v>
      </c>
      <c r="W11" s="48">
        <v>0.03</v>
      </c>
      <c r="X11" s="124">
        <f t="shared" si="9"/>
        <v>0.1432582340574632</v>
      </c>
      <c r="Y11" s="125">
        <v>0.512894</v>
      </c>
      <c r="Z11" s="126">
        <v>1.2E-05</v>
      </c>
      <c r="AA11" s="127">
        <f t="shared" si="10"/>
        <v>0.512894</v>
      </c>
      <c r="AB11" s="117">
        <f t="shared" si="11"/>
        <v>4.993777285333678</v>
      </c>
      <c r="AC11" s="117">
        <f t="shared" si="12"/>
        <v>4.993777285333678</v>
      </c>
      <c r="AD11" s="128">
        <f t="shared" si="13"/>
        <v>-0.2716917434801057</v>
      </c>
      <c r="AE11" s="117">
        <f t="shared" si="14"/>
        <v>0.3600706756130201</v>
      </c>
      <c r="AF11" s="126">
        <v>0.3484</v>
      </c>
      <c r="AG11" s="115"/>
      <c r="AH11" s="115"/>
      <c r="AI11" s="115"/>
      <c r="AJ11" s="131"/>
      <c r="AK11" s="131"/>
      <c r="AL11" s="131"/>
      <c r="AM11"/>
      <c r="AN11"/>
      <c r="AO11"/>
      <c r="AP11"/>
      <c r="AQ11"/>
      <c r="AR11"/>
    </row>
    <row r="12" spans="1:40" s="132" customFormat="1" ht="12.75">
      <c r="A12" s="113" t="s">
        <v>101</v>
      </c>
      <c r="B12" s="48"/>
      <c r="D12" s="114"/>
      <c r="E12" s="115"/>
      <c r="F12" s="116">
        <v>609.6</v>
      </c>
      <c r="G12" s="117">
        <v>2.9</v>
      </c>
      <c r="H12" s="118">
        <f t="shared" si="0"/>
        <v>0</v>
      </c>
      <c r="I12" s="119">
        <f t="shared" si="1"/>
        <v>0.09866547057805533</v>
      </c>
      <c r="J12" s="119">
        <f t="shared" si="2"/>
        <v>87.61720407989775</v>
      </c>
      <c r="K12" s="54">
        <f t="shared" si="3"/>
        <v>0</v>
      </c>
      <c r="L12" s="53">
        <f t="shared" si="4"/>
        <v>0</v>
      </c>
      <c r="M12" s="53">
        <f t="shared" si="5"/>
        <v>0</v>
      </c>
      <c r="N12" s="120">
        <v>0.703542</v>
      </c>
      <c r="O12" s="120">
        <v>1.2E-05</v>
      </c>
      <c r="P12" s="121">
        <f t="shared" si="6"/>
        <v>0.703542</v>
      </c>
      <c r="Q12" s="120">
        <f t="shared" si="7"/>
        <v>0.703542</v>
      </c>
      <c r="R12" s="122">
        <f t="shared" si="8"/>
        <v>1.2E-05</v>
      </c>
      <c r="T12" s="123">
        <v>3.43</v>
      </c>
      <c r="U12" s="48">
        <v>0.07</v>
      </c>
      <c r="V12" s="114">
        <v>14.25</v>
      </c>
      <c r="W12" s="48">
        <v>0.02</v>
      </c>
      <c r="X12" s="124">
        <f t="shared" si="9"/>
        <v>0.14562456140350877</v>
      </c>
      <c r="Y12" s="125">
        <v>0.512895</v>
      </c>
      <c r="Z12" s="126">
        <v>1.3E-05</v>
      </c>
      <c r="AA12" s="127">
        <f t="shared" si="10"/>
        <v>0.512895</v>
      </c>
      <c r="AB12" s="117">
        <f t="shared" si="11"/>
        <v>5.013284227854964</v>
      </c>
      <c r="AC12" s="117">
        <f t="shared" si="12"/>
        <v>5.013284227854964</v>
      </c>
      <c r="AD12" s="128">
        <f t="shared" si="13"/>
        <v>-0.25966160953986395</v>
      </c>
      <c r="AE12" s="117">
        <f t="shared" si="14"/>
        <v>0.3696339724209139</v>
      </c>
      <c r="AF12" s="127">
        <v>0.348406</v>
      </c>
      <c r="AG12" s="115">
        <v>38.25918209</v>
      </c>
      <c r="AH12" s="115">
        <v>15.526036290000002</v>
      </c>
      <c r="AI12" s="115">
        <v>18.770085950000002</v>
      </c>
      <c r="AJ12" s="129">
        <f aca="true" t="shared" si="16" ref="AJ12:AL13">AG12+AJ$3</f>
        <v>38.41141640199999</v>
      </c>
      <c r="AK12" s="129">
        <f t="shared" si="16"/>
        <v>15.568491330500006</v>
      </c>
      <c r="AL12" s="129">
        <f t="shared" si="16"/>
        <v>18.800787529888893</v>
      </c>
      <c r="AN12" s="48">
        <v>5.9</v>
      </c>
    </row>
    <row r="13" spans="1:43" ht="10.5" customHeight="1">
      <c r="A13" s="113" t="s">
        <v>254</v>
      </c>
      <c r="B13"/>
      <c r="C13"/>
      <c r="D13" s="114"/>
      <c r="E13" s="115"/>
      <c r="F13" s="116">
        <v>464.7</v>
      </c>
      <c r="G13" s="117">
        <v>0.9</v>
      </c>
      <c r="H13" s="118">
        <f t="shared" si="0"/>
        <v>0</v>
      </c>
      <c r="I13" s="119">
        <f t="shared" si="1"/>
        <v>0.09866441922274934</v>
      </c>
      <c r="J13" s="119">
        <f t="shared" si="2"/>
        <v>87.61719653227698</v>
      </c>
      <c r="K13" s="54">
        <f t="shared" si="3"/>
        <v>0</v>
      </c>
      <c r="L13" s="53">
        <f t="shared" si="4"/>
        <v>0</v>
      </c>
      <c r="M13" s="53">
        <f t="shared" si="5"/>
        <v>0</v>
      </c>
      <c r="N13" s="120">
        <v>0.70365</v>
      </c>
      <c r="O13" s="120">
        <v>1.3E-05</v>
      </c>
      <c r="P13" s="121">
        <f t="shared" si="6"/>
        <v>0.70365</v>
      </c>
      <c r="Q13" s="120">
        <f t="shared" si="7"/>
        <v>0.70365</v>
      </c>
      <c r="R13" s="122">
        <f t="shared" si="8"/>
        <v>1.3E-05</v>
      </c>
      <c r="S13"/>
      <c r="T13" s="123">
        <v>5.487</v>
      </c>
      <c r="U13" s="48">
        <v>0.009</v>
      </c>
      <c r="V13" s="114">
        <v>24.06</v>
      </c>
      <c r="W13" s="48">
        <v>0.04</v>
      </c>
      <c r="X13" s="124">
        <f t="shared" si="9"/>
        <v>0.13797319201995012</v>
      </c>
      <c r="Y13" s="125">
        <v>0.512876</v>
      </c>
      <c r="Z13" s="126">
        <v>1.1E-05</v>
      </c>
      <c r="AA13" s="127">
        <f t="shared" si="10"/>
        <v>0.512876</v>
      </c>
      <c r="AB13" s="117">
        <f t="shared" si="11"/>
        <v>4.642652319959417</v>
      </c>
      <c r="AC13" s="117">
        <f t="shared" si="12"/>
        <v>4.642652319959417</v>
      </c>
      <c r="AD13" s="128">
        <f t="shared" si="13"/>
        <v>-0.29856028459608486</v>
      </c>
      <c r="AE13" s="117">
        <f t="shared" si="14"/>
        <v>0.37053590483861853</v>
      </c>
      <c r="AF13" s="126">
        <v>0.348411</v>
      </c>
      <c r="AG13" s="115">
        <v>38.434737870000006</v>
      </c>
      <c r="AH13" s="115">
        <v>15.57340193</v>
      </c>
      <c r="AI13" s="115">
        <v>18.881934989999998</v>
      </c>
      <c r="AJ13" s="129">
        <f t="shared" si="16"/>
        <v>38.586972182</v>
      </c>
      <c r="AK13" s="129">
        <f t="shared" si="16"/>
        <v>15.615856970500003</v>
      </c>
      <c r="AL13" s="129">
        <f t="shared" si="16"/>
        <v>18.91263656988889</v>
      </c>
      <c r="AM13"/>
      <c r="AN13" s="1">
        <v>6</v>
      </c>
      <c r="AO13"/>
      <c r="AP13"/>
      <c r="AQ13"/>
    </row>
    <row r="15" spans="1:43" ht="12.75">
      <c r="A15" s="130" t="s">
        <v>102</v>
      </c>
      <c r="B15"/>
      <c r="C15"/>
      <c r="D15" s="114"/>
      <c r="E15" s="115"/>
      <c r="F15" s="116">
        <v>635.2</v>
      </c>
      <c r="G15" s="117">
        <v>1.1</v>
      </c>
      <c r="H15" s="118">
        <f t="shared" si="0"/>
        <v>0</v>
      </c>
      <c r="I15" s="119">
        <f t="shared" si="1"/>
        <v>0.09866333868647721</v>
      </c>
      <c r="J15" s="119">
        <f t="shared" si="2"/>
        <v>87.61718877516768</v>
      </c>
      <c r="K15" s="54">
        <f t="shared" si="3"/>
        <v>0</v>
      </c>
      <c r="L15" s="53">
        <f t="shared" si="4"/>
        <v>0</v>
      </c>
      <c r="M15" s="53">
        <f t="shared" si="5"/>
        <v>0</v>
      </c>
      <c r="N15" s="120">
        <v>0.703761</v>
      </c>
      <c r="O15" s="120">
        <v>8E-06</v>
      </c>
      <c r="P15" s="121">
        <f t="shared" si="6"/>
        <v>0.703761</v>
      </c>
      <c r="Q15" s="120">
        <f t="shared" si="7"/>
        <v>0.703761</v>
      </c>
      <c r="R15" s="122">
        <f t="shared" si="8"/>
        <v>8E-06</v>
      </c>
      <c r="S15"/>
      <c r="T15" s="123">
        <v>5.39</v>
      </c>
      <c r="U15" s="48">
        <v>0.01</v>
      </c>
      <c r="V15" s="114">
        <v>25</v>
      </c>
      <c r="W15" s="48">
        <v>0.02</v>
      </c>
      <c r="X15" s="124">
        <f t="shared" si="9"/>
        <v>0.130438</v>
      </c>
      <c r="Y15" s="125">
        <v>0.51287</v>
      </c>
      <c r="Z15" s="126">
        <v>1.4E-05</v>
      </c>
      <c r="AA15" s="127">
        <f t="shared" si="10"/>
        <v>0.51287</v>
      </c>
      <c r="AB15" s="117">
        <f t="shared" si="11"/>
        <v>4.525610664836144</v>
      </c>
      <c r="AC15" s="117">
        <f t="shared" si="12"/>
        <v>4.525610664836144</v>
      </c>
      <c r="AD15" s="128">
        <f t="shared" si="13"/>
        <v>-0.3368683274021353</v>
      </c>
      <c r="AE15" s="117">
        <f t="shared" si="14"/>
        <v>0.34929932996599433</v>
      </c>
      <c r="AF15" s="126">
        <v>0.348406</v>
      </c>
      <c r="AG15" s="115">
        <v>38.43694467</v>
      </c>
      <c r="AH15" s="115">
        <v>15.56187052</v>
      </c>
      <c r="AI15" s="115">
        <v>18.90918464</v>
      </c>
      <c r="AJ15" s="129">
        <f t="shared" si="15"/>
        <v>38.58917898199999</v>
      </c>
      <c r="AK15" s="129">
        <f t="shared" si="15"/>
        <v>15.604325560500003</v>
      </c>
      <c r="AL15" s="129">
        <f t="shared" si="15"/>
        <v>18.93988621988889</v>
      </c>
      <c r="AM15"/>
      <c r="AN15" s="1">
        <v>5.7</v>
      </c>
      <c r="AO15"/>
      <c r="AP15"/>
      <c r="AQ15"/>
    </row>
    <row r="16" spans="1:43" ht="12.75">
      <c r="A16" s="130" t="s">
        <v>103</v>
      </c>
      <c r="B16"/>
      <c r="C16"/>
      <c r="D16" s="114"/>
      <c r="E16" s="115"/>
      <c r="F16" s="116">
        <v>676.8</v>
      </c>
      <c r="G16" s="117">
        <v>0.6</v>
      </c>
      <c r="H16" s="118">
        <f t="shared" si="0"/>
        <v>0</v>
      </c>
      <c r="I16" s="119">
        <f t="shared" si="1"/>
        <v>0.09866549978268925</v>
      </c>
      <c r="J16" s="119">
        <f t="shared" si="2"/>
        <v>87.6172042895562</v>
      </c>
      <c r="K16" s="54">
        <f t="shared" si="3"/>
        <v>0</v>
      </c>
      <c r="L16" s="53">
        <f t="shared" si="4"/>
        <v>0</v>
      </c>
      <c r="M16" s="53">
        <f t="shared" si="5"/>
        <v>0</v>
      </c>
      <c r="N16" s="120">
        <v>0.703539</v>
      </c>
      <c r="O16" s="120">
        <v>1E-05</v>
      </c>
      <c r="P16" s="121">
        <f t="shared" si="6"/>
        <v>0.703539</v>
      </c>
      <c r="Q16" s="120">
        <f t="shared" si="7"/>
        <v>0.703539</v>
      </c>
      <c r="R16" s="122">
        <f t="shared" si="8"/>
        <v>1E-05</v>
      </c>
      <c r="S16"/>
      <c r="T16" s="123">
        <v>4.71</v>
      </c>
      <c r="U16" s="48">
        <v>0.02</v>
      </c>
      <c r="V16" s="114">
        <v>21.75</v>
      </c>
      <c r="W16" s="48">
        <v>0.06</v>
      </c>
      <c r="X16" s="124">
        <f t="shared" si="9"/>
        <v>0.13101379310344827</v>
      </c>
      <c r="Y16" s="125">
        <v>0.512941</v>
      </c>
      <c r="Z16" s="126">
        <v>1.7E-05</v>
      </c>
      <c r="AA16" s="127">
        <f t="shared" si="10"/>
        <v>0.512941</v>
      </c>
      <c r="AB16" s="117">
        <f t="shared" si="11"/>
        <v>5.910603583814122</v>
      </c>
      <c r="AC16" s="117">
        <f t="shared" si="12"/>
        <v>5.910603583814122</v>
      </c>
      <c r="AD16" s="128">
        <f t="shared" si="13"/>
        <v>-0.3339410620058553</v>
      </c>
      <c r="AE16" s="117">
        <f t="shared" si="14"/>
        <v>0.2284460388961307</v>
      </c>
      <c r="AF16" s="126">
        <v>0.348404</v>
      </c>
      <c r="AG16" s="115">
        <v>38.4704272</v>
      </c>
      <c r="AH16" s="115">
        <v>15.580061310000001</v>
      </c>
      <c r="AI16" s="115">
        <v>18.91815214</v>
      </c>
      <c r="AJ16" s="129">
        <f t="shared" si="15"/>
        <v>38.62266151199999</v>
      </c>
      <c r="AK16" s="129">
        <f t="shared" si="15"/>
        <v>15.622516350500005</v>
      </c>
      <c r="AL16" s="129">
        <f t="shared" si="15"/>
        <v>18.94885371988889</v>
      </c>
      <c r="AM16"/>
      <c r="AN16" s="1">
        <v>5.4</v>
      </c>
      <c r="AO16"/>
      <c r="AP16"/>
      <c r="AQ16"/>
    </row>
    <row r="17" spans="1:43" ht="12.75">
      <c r="A17" s="130" t="s">
        <v>104</v>
      </c>
      <c r="B17"/>
      <c r="C17"/>
      <c r="D17" s="114"/>
      <c r="E17" s="115"/>
      <c r="F17" s="116">
        <v>328.5</v>
      </c>
      <c r="G17" s="117">
        <v>0.4</v>
      </c>
      <c r="H17" s="118">
        <f t="shared" si="0"/>
        <v>0</v>
      </c>
      <c r="I17" s="119">
        <f t="shared" si="1"/>
        <v>0.09866532455514519</v>
      </c>
      <c r="J17" s="119">
        <f t="shared" si="2"/>
        <v>87.61720303160747</v>
      </c>
      <c r="K17" s="54">
        <f t="shared" si="3"/>
        <v>0</v>
      </c>
      <c r="L17" s="53">
        <f t="shared" si="4"/>
        <v>0</v>
      </c>
      <c r="M17" s="53">
        <f t="shared" si="5"/>
        <v>0</v>
      </c>
      <c r="N17" s="120">
        <v>0.703557</v>
      </c>
      <c r="O17" s="120">
        <v>1.1E-05</v>
      </c>
      <c r="P17" s="121">
        <f t="shared" si="6"/>
        <v>0.703557</v>
      </c>
      <c r="Q17" s="120">
        <f t="shared" si="7"/>
        <v>0.703557</v>
      </c>
      <c r="R17" s="122">
        <f t="shared" si="8"/>
        <v>1.1E-05</v>
      </c>
      <c r="S17"/>
      <c r="T17" s="123">
        <v>4.04</v>
      </c>
      <c r="U17" s="48">
        <v>0.01</v>
      </c>
      <c r="V17" s="114">
        <v>15.86</v>
      </c>
      <c r="W17" s="48">
        <v>0.04</v>
      </c>
      <c r="X17" s="124">
        <f t="shared" si="9"/>
        <v>0.1541109709962169</v>
      </c>
      <c r="Y17" s="125">
        <v>0.512922</v>
      </c>
      <c r="Z17" s="126">
        <v>1.1E-05</v>
      </c>
      <c r="AA17" s="127">
        <f t="shared" si="10"/>
        <v>0.512922</v>
      </c>
      <c r="AB17" s="117">
        <f t="shared" si="11"/>
        <v>5.539971675918576</v>
      </c>
      <c r="AC17" s="117">
        <f t="shared" si="12"/>
        <v>5.539971675918576</v>
      </c>
      <c r="AD17" s="128">
        <f t="shared" si="13"/>
        <v>-0.21651768685197312</v>
      </c>
      <c r="AE17" s="117">
        <f t="shared" si="14"/>
        <v>0.35438863195548365</v>
      </c>
      <c r="AF17" s="126">
        <v>0.248401</v>
      </c>
      <c r="AG17" s="115">
        <v>38.407</v>
      </c>
      <c r="AH17" s="115">
        <v>15.549</v>
      </c>
      <c r="AI17" s="115">
        <v>18.895</v>
      </c>
      <c r="AJ17" s="129">
        <f t="shared" si="15"/>
        <v>38.55923431199999</v>
      </c>
      <c r="AK17" s="129">
        <f t="shared" si="15"/>
        <v>15.591455040500003</v>
      </c>
      <c r="AL17" s="129">
        <f t="shared" si="15"/>
        <v>18.92570157988889</v>
      </c>
      <c r="AM17"/>
      <c r="AN17" s="1"/>
      <c r="AO17"/>
      <c r="AP17"/>
      <c r="AQ17"/>
    </row>
    <row r="18" spans="1:43" ht="12.75">
      <c r="A18" s="136" t="s">
        <v>105</v>
      </c>
      <c r="B18"/>
      <c r="C18"/>
      <c r="D18" s="114"/>
      <c r="E18" s="115"/>
      <c r="F18" s="116">
        <v>2690</v>
      </c>
      <c r="G18" s="117">
        <v>8</v>
      </c>
      <c r="H18" s="137">
        <f t="shared" si="0"/>
        <v>0</v>
      </c>
      <c r="I18" s="119">
        <f t="shared" si="1"/>
        <v>0.0986627838256968</v>
      </c>
      <c r="J18" s="119">
        <f t="shared" si="2"/>
        <v>87.61718479185323</v>
      </c>
      <c r="K18" s="54">
        <f t="shared" si="3"/>
        <v>0</v>
      </c>
      <c r="L18" s="53">
        <f t="shared" si="4"/>
        <v>0</v>
      </c>
      <c r="M18" s="53">
        <f t="shared" si="5"/>
        <v>0</v>
      </c>
      <c r="N18" s="120">
        <v>0.703818</v>
      </c>
      <c r="O18" s="120">
        <v>1.3E-05</v>
      </c>
      <c r="P18" s="121">
        <f t="shared" si="6"/>
        <v>0.703818</v>
      </c>
      <c r="Q18" s="120">
        <f t="shared" si="7"/>
        <v>0.703818</v>
      </c>
      <c r="R18" s="122">
        <f t="shared" si="8"/>
        <v>1.3E-05</v>
      </c>
      <c r="S18"/>
      <c r="T18" s="123">
        <v>15.5</v>
      </c>
      <c r="U18" s="48">
        <v>0.1</v>
      </c>
      <c r="V18" s="114">
        <v>98.6</v>
      </c>
      <c r="W18" s="52">
        <v>0.7</v>
      </c>
      <c r="X18" s="124">
        <f t="shared" si="9"/>
        <v>0.09510649087221096</v>
      </c>
      <c r="Y18" s="125">
        <v>0.512902</v>
      </c>
      <c r="Z18" s="126">
        <v>1.7E-05</v>
      </c>
      <c r="AA18" s="127">
        <f t="shared" si="10"/>
        <v>0.512902</v>
      </c>
      <c r="AB18" s="117">
        <f t="shared" si="11"/>
        <v>5.149832825501743</v>
      </c>
      <c r="AC18" s="117">
        <f t="shared" si="12"/>
        <v>5.149832825501743</v>
      </c>
      <c r="AD18" s="128">
        <f t="shared" si="13"/>
        <v>-0.5164896244422422</v>
      </c>
      <c r="AE18" s="117">
        <f t="shared" si="14"/>
        <v>0.21034782512402117</v>
      </c>
      <c r="AF18" s="126">
        <v>0.3484</v>
      </c>
      <c r="AG18" s="115">
        <v>38.276</v>
      </c>
      <c r="AH18" s="115">
        <v>15.51</v>
      </c>
      <c r="AI18" s="115">
        <v>18.853</v>
      </c>
      <c r="AJ18" s="129">
        <f t="shared" si="15"/>
        <v>38.428234311999994</v>
      </c>
      <c r="AK18" s="129">
        <f t="shared" si="15"/>
        <v>15.552455040500003</v>
      </c>
      <c r="AL18" s="129">
        <f t="shared" si="15"/>
        <v>18.883701579888893</v>
      </c>
      <c r="AM18"/>
      <c r="AN18" s="1"/>
      <c r="AO18"/>
      <c r="AP18"/>
      <c r="AQ18"/>
    </row>
    <row r="19" spans="1:43" ht="12.75">
      <c r="A19" s="48" t="s">
        <v>106</v>
      </c>
      <c r="D19" s="114"/>
      <c r="E19" s="115"/>
      <c r="F19" s="116">
        <v>540</v>
      </c>
      <c r="G19" s="117">
        <v>0.9</v>
      </c>
      <c r="H19" s="118">
        <f t="shared" si="0"/>
        <v>0</v>
      </c>
      <c r="I19" s="119">
        <f t="shared" si="1"/>
        <v>0.09866910182009958</v>
      </c>
      <c r="J19" s="119">
        <f t="shared" si="2"/>
        <v>87.61723014838076</v>
      </c>
      <c r="K19" s="54">
        <f t="shared" si="3"/>
        <v>0</v>
      </c>
      <c r="L19" s="53">
        <f t="shared" si="4"/>
        <v>0</v>
      </c>
      <c r="M19" s="53">
        <f t="shared" si="5"/>
        <v>0</v>
      </c>
      <c r="N19" s="120">
        <v>0.703169</v>
      </c>
      <c r="O19" s="120">
        <v>1.2E-05</v>
      </c>
      <c r="P19" s="121">
        <f t="shared" si="6"/>
        <v>0.703169</v>
      </c>
      <c r="Q19" s="120">
        <f t="shared" si="7"/>
        <v>0.703169</v>
      </c>
      <c r="R19" s="122">
        <f t="shared" si="8"/>
        <v>1.2E-05</v>
      </c>
      <c r="S19"/>
      <c r="T19" s="123">
        <v>4.631</v>
      </c>
      <c r="U19" s="48">
        <v>0.008</v>
      </c>
      <c r="V19" s="114">
        <v>21.4</v>
      </c>
      <c r="W19" s="48">
        <v>0.02</v>
      </c>
      <c r="X19" s="124">
        <f t="shared" si="9"/>
        <v>0.1309231308411215</v>
      </c>
      <c r="Y19" s="125">
        <v>0.51296</v>
      </c>
      <c r="Z19" s="126">
        <v>1.5E-05</v>
      </c>
      <c r="AA19" s="127">
        <f t="shared" si="10"/>
        <v>0.51296</v>
      </c>
      <c r="AB19" s="117">
        <f t="shared" si="11"/>
        <v>6.281235491709669</v>
      </c>
      <c r="AC19" s="117">
        <f t="shared" si="12"/>
        <v>6.281235491709669</v>
      </c>
      <c r="AD19" s="128">
        <f t="shared" si="13"/>
        <v>-0.3344019784386299</v>
      </c>
      <c r="AE19" s="117">
        <f t="shared" si="14"/>
        <v>0.19540545334698223</v>
      </c>
      <c r="AF19" s="126">
        <v>0.348409</v>
      </c>
      <c r="AG19" s="115">
        <v>38.37742567</v>
      </c>
      <c r="AH19" s="115">
        <v>15.55234588</v>
      </c>
      <c r="AI19" s="115">
        <v>18.842542700000003</v>
      </c>
      <c r="AJ19" s="129">
        <f t="shared" si="15"/>
        <v>38.52965998199999</v>
      </c>
      <c r="AK19" s="129">
        <f t="shared" si="15"/>
        <v>15.594800920500004</v>
      </c>
      <c r="AL19" s="129">
        <f t="shared" si="15"/>
        <v>18.873244279888894</v>
      </c>
      <c r="AM19"/>
      <c r="AN19" s="1"/>
      <c r="AO19"/>
      <c r="AP19"/>
      <c r="AQ19"/>
    </row>
    <row r="20" spans="4:43" ht="12.75">
      <c r="D20" s="138" t="s">
        <v>297</v>
      </c>
      <c r="E20"/>
      <c r="F20" s="120"/>
      <c r="G20" s="120"/>
      <c r="H20"/>
      <c r="I20"/>
      <c r="J20"/>
      <c r="K20"/>
      <c r="L20"/>
      <c r="M20"/>
      <c r="N20" s="120"/>
      <c r="O20" s="120"/>
      <c r="P20"/>
      <c r="Q20"/>
      <c r="R20"/>
      <c r="S20"/>
      <c r="T20"/>
      <c r="U20"/>
      <c r="V20"/>
      <c r="W20"/>
      <c r="X20"/>
      <c r="Z20" s="1"/>
      <c r="AA20"/>
      <c r="AB20"/>
      <c r="AC20"/>
      <c r="AD20"/>
      <c r="AE20" s="1"/>
      <c r="AF20" s="126"/>
      <c r="AG20"/>
      <c r="AH20"/>
      <c r="AI20"/>
      <c r="AJ20" t="s">
        <v>331</v>
      </c>
      <c r="AK20" s="66"/>
      <c r="AL20" s="66"/>
      <c r="AM20"/>
      <c r="AN20" s="1"/>
      <c r="AO20"/>
      <c r="AP20"/>
      <c r="AQ20"/>
    </row>
    <row r="21" spans="4:43" ht="12.75">
      <c r="D21" s="138"/>
      <c r="E21"/>
      <c r="F21" s="120" t="s">
        <v>252</v>
      </c>
      <c r="G21" s="120"/>
      <c r="H21"/>
      <c r="I21"/>
      <c r="J21"/>
      <c r="K21"/>
      <c r="L21"/>
      <c r="M21"/>
      <c r="N21" s="120"/>
      <c r="O21" s="120"/>
      <c r="P21"/>
      <c r="Q21"/>
      <c r="R21"/>
      <c r="S21"/>
      <c r="T21"/>
      <c r="U21"/>
      <c r="V21" t="s">
        <v>253</v>
      </c>
      <c r="W21"/>
      <c r="X21"/>
      <c r="Z21" s="1"/>
      <c r="AA21"/>
      <c r="AB21"/>
      <c r="AC21"/>
      <c r="AD21"/>
      <c r="AE21" s="1"/>
      <c r="AF21" s="126"/>
      <c r="AG21"/>
      <c r="AH21"/>
      <c r="AI21"/>
      <c r="AJ21"/>
      <c r="AK21" s="66"/>
      <c r="AL21" s="66"/>
      <c r="AM21"/>
      <c r="AN21" s="1"/>
      <c r="AO21"/>
      <c r="AP21"/>
      <c r="AQ21"/>
    </row>
    <row r="22" spans="1:43" ht="12.75">
      <c r="A22" s="113" t="s">
        <v>98</v>
      </c>
      <c r="D22" s="138"/>
      <c r="E22"/>
      <c r="F22" s="120">
        <f>1/F5</f>
        <v>0.001851851851851852</v>
      </c>
      <c r="G22" s="120"/>
      <c r="H22"/>
      <c r="I22"/>
      <c r="J22"/>
      <c r="K22"/>
      <c r="L22"/>
      <c r="M22"/>
      <c r="N22" s="120"/>
      <c r="O22" s="120"/>
      <c r="P22"/>
      <c r="Q22"/>
      <c r="R22"/>
      <c r="S22"/>
      <c r="T22"/>
      <c r="U22"/>
      <c r="V22">
        <f>1/V5</f>
        <v>0.07559721802237677</v>
      </c>
      <c r="W22"/>
      <c r="X22"/>
      <c r="Z22" s="1"/>
      <c r="AA22"/>
      <c r="AB22"/>
      <c r="AC22"/>
      <c r="AD22"/>
      <c r="AE22" s="1"/>
      <c r="AF22" s="126"/>
      <c r="AG22"/>
      <c r="AH22"/>
      <c r="AI22"/>
      <c r="AJ22"/>
      <c r="AK22" s="66"/>
      <c r="AL22" s="66"/>
      <c r="AM22"/>
      <c r="AN22" s="1"/>
      <c r="AO22"/>
      <c r="AP22"/>
      <c r="AQ22"/>
    </row>
    <row r="23" spans="1:43" ht="12.75">
      <c r="A23" s="113" t="s">
        <v>99</v>
      </c>
      <c r="D23" s="138"/>
      <c r="E23"/>
      <c r="F23" s="120">
        <f>1/F6</f>
        <v>0.0017271157167530224</v>
      </c>
      <c r="G23" s="120"/>
      <c r="H23"/>
      <c r="I23"/>
      <c r="J23"/>
      <c r="K23"/>
      <c r="L23"/>
      <c r="M23"/>
      <c r="N23" s="120"/>
      <c r="O23" s="120"/>
      <c r="P23"/>
      <c r="Q23"/>
      <c r="R23"/>
      <c r="S23"/>
      <c r="T23"/>
      <c r="U23"/>
      <c r="V23">
        <f>1/V6</f>
        <v>0.07192692224699705</v>
      </c>
      <c r="W23"/>
      <c r="X23"/>
      <c r="Z23" s="1"/>
      <c r="AA23"/>
      <c r="AB23"/>
      <c r="AC23"/>
      <c r="AD23"/>
      <c r="AE23" s="1"/>
      <c r="AF23" s="126"/>
      <c r="AG23"/>
      <c r="AH23"/>
      <c r="AI23"/>
      <c r="AJ23"/>
      <c r="AK23" s="66"/>
      <c r="AL23" s="66"/>
      <c r="AM23"/>
      <c r="AN23" s="1"/>
      <c r="AO23"/>
      <c r="AP23"/>
      <c r="AQ23"/>
    </row>
    <row r="24" spans="1:43" ht="12.75">
      <c r="A24" s="113" t="s">
        <v>100</v>
      </c>
      <c r="D24" s="138"/>
      <c r="E24"/>
      <c r="F24" s="120">
        <f>1/F7</f>
        <v>0.00187863986473793</v>
      </c>
      <c r="G24" s="120"/>
      <c r="H24"/>
      <c r="I24"/>
      <c r="J24"/>
      <c r="K24"/>
      <c r="L24"/>
      <c r="M24"/>
      <c r="N24" s="120"/>
      <c r="O24" s="120"/>
      <c r="P24"/>
      <c r="Q24"/>
      <c r="R24"/>
      <c r="S24"/>
      <c r="T24"/>
      <c r="U24"/>
      <c r="V24">
        <f>1/V7</f>
        <v>0.066006600660066</v>
      </c>
      <c r="W24"/>
      <c r="X24"/>
      <c r="Z24" s="1"/>
      <c r="AA24"/>
      <c r="AB24"/>
      <c r="AC24"/>
      <c r="AD24"/>
      <c r="AE24" s="1"/>
      <c r="AF24" s="126"/>
      <c r="AG24"/>
      <c r="AH24"/>
      <c r="AI24"/>
      <c r="AJ24" t="s">
        <v>286</v>
      </c>
      <c r="AK24" s="66"/>
      <c r="AL24" s="66"/>
      <c r="AM24"/>
      <c r="AN24" s="1"/>
      <c r="AO24"/>
      <c r="AP24"/>
      <c r="AQ24"/>
    </row>
    <row r="25" spans="1:43" ht="12.75">
      <c r="A25" s="113" t="s">
        <v>101</v>
      </c>
      <c r="D25" s="138"/>
      <c r="E25"/>
      <c r="F25" s="120">
        <f>1/F12</f>
        <v>0.0016404199475065617</v>
      </c>
      <c r="G25" s="120"/>
      <c r="H25"/>
      <c r="I25"/>
      <c r="J25"/>
      <c r="K25"/>
      <c r="L25"/>
      <c r="M25"/>
      <c r="N25" s="120"/>
      <c r="O25" s="120"/>
      <c r="P25"/>
      <c r="Q25"/>
      <c r="R25"/>
      <c r="S25"/>
      <c r="T25"/>
      <c r="U25"/>
      <c r="V25">
        <f>1/V12</f>
        <v>0.07017543859649122</v>
      </c>
      <c r="W25"/>
      <c r="X25"/>
      <c r="Z25" s="1"/>
      <c r="AA25"/>
      <c r="AB25"/>
      <c r="AC25"/>
      <c r="AD25"/>
      <c r="AE25" s="1"/>
      <c r="AF25" s="126"/>
      <c r="AG25"/>
      <c r="AH25"/>
      <c r="AI25"/>
      <c r="AJ25"/>
      <c r="AK25"/>
      <c r="AL25"/>
      <c r="AM25"/>
      <c r="AN25" s="1"/>
      <c r="AO25"/>
      <c r="AP25"/>
      <c r="AQ25"/>
    </row>
    <row r="26" spans="1:43" ht="12.75">
      <c r="A26" s="113" t="s">
        <v>254</v>
      </c>
      <c r="D26" s="138"/>
      <c r="E26"/>
      <c r="F26" s="120">
        <f>1/F13</f>
        <v>0.002151925973746503</v>
      </c>
      <c r="G26" s="120"/>
      <c r="H26"/>
      <c r="I26"/>
      <c r="J26"/>
      <c r="K26"/>
      <c r="L26"/>
      <c r="M26"/>
      <c r="N26" s="120"/>
      <c r="O26" s="120"/>
      <c r="P26"/>
      <c r="Q26"/>
      <c r="R26"/>
      <c r="S26"/>
      <c r="T26"/>
      <c r="U26"/>
      <c r="V26">
        <f>1/V13</f>
        <v>0.04156275976724855</v>
      </c>
      <c r="W26"/>
      <c r="X26"/>
      <c r="Z26" s="1"/>
      <c r="AA26"/>
      <c r="AB26"/>
      <c r="AC26"/>
      <c r="AD26"/>
      <c r="AE26" s="1"/>
      <c r="AF26" s="126"/>
      <c r="AG26"/>
      <c r="AH26"/>
      <c r="AI26"/>
      <c r="AJ26"/>
      <c r="AK26"/>
      <c r="AL26"/>
      <c r="AM26"/>
      <c r="AN26" s="1"/>
      <c r="AO26"/>
      <c r="AP26"/>
      <c r="AQ26"/>
    </row>
    <row r="27" spans="1:43" ht="12.75">
      <c r="A27" s="130" t="s">
        <v>255</v>
      </c>
      <c r="D27" s="138"/>
      <c r="E27"/>
      <c r="F27" s="120">
        <f>1/F8</f>
        <v>0.0017123287671232876</v>
      </c>
      <c r="G27" s="120"/>
      <c r="H27"/>
      <c r="I27"/>
      <c r="J27"/>
      <c r="K27"/>
      <c r="L27"/>
      <c r="M27"/>
      <c r="N27" s="120"/>
      <c r="O27" s="120"/>
      <c r="P27"/>
      <c r="Q27"/>
      <c r="R27"/>
      <c r="S27"/>
      <c r="T27"/>
      <c r="U27"/>
      <c r="V27">
        <f>1/V8</f>
        <v>0.06269592476489029</v>
      </c>
      <c r="W27"/>
      <c r="X27"/>
      <c r="Z27" s="1"/>
      <c r="AA27"/>
      <c r="AB27"/>
      <c r="AC27"/>
      <c r="AD27"/>
      <c r="AE27" s="1"/>
      <c r="AF27" s="126"/>
      <c r="AG27"/>
      <c r="AH27"/>
      <c r="AI27"/>
      <c r="AJ27"/>
      <c r="AK27"/>
      <c r="AL27"/>
      <c r="AM27"/>
      <c r="AN27" s="1"/>
      <c r="AO27"/>
      <c r="AP27"/>
      <c r="AQ27"/>
    </row>
    <row r="28" spans="1:43" ht="12.75">
      <c r="A28" s="130" t="s">
        <v>102</v>
      </c>
      <c r="D28" s="138"/>
      <c r="E28"/>
      <c r="F28" s="120">
        <f>1/F15</f>
        <v>0.001574307304785894</v>
      </c>
      <c r="G28" s="120"/>
      <c r="H28"/>
      <c r="I28"/>
      <c r="J28"/>
      <c r="K28"/>
      <c r="L28"/>
      <c r="M28"/>
      <c r="N28" s="120"/>
      <c r="O28" s="120"/>
      <c r="P28"/>
      <c r="Q28"/>
      <c r="R28"/>
      <c r="S28"/>
      <c r="T28"/>
      <c r="U28"/>
      <c r="V28">
        <f>1/V15</f>
        <v>0.04</v>
      </c>
      <c r="W28"/>
      <c r="X28"/>
      <c r="Z28" s="1"/>
      <c r="AA28"/>
      <c r="AB28"/>
      <c r="AC28"/>
      <c r="AD28"/>
      <c r="AE28" s="1"/>
      <c r="AF28" s="126"/>
      <c r="AG28"/>
      <c r="AH28"/>
      <c r="AI28"/>
      <c r="AJ28"/>
      <c r="AK28"/>
      <c r="AL28"/>
      <c r="AM28"/>
      <c r="AN28" s="1"/>
      <c r="AO28"/>
      <c r="AP28"/>
      <c r="AQ28"/>
    </row>
    <row r="29" spans="1:43" ht="12.75">
      <c r="A29" s="130" t="s">
        <v>103</v>
      </c>
      <c r="D29" s="138"/>
      <c r="E29"/>
      <c r="F29" s="120">
        <f>1/F16</f>
        <v>0.0014775413711583926</v>
      </c>
      <c r="G29" s="120"/>
      <c r="H29"/>
      <c r="I29"/>
      <c r="J29"/>
      <c r="K29"/>
      <c r="L29"/>
      <c r="M29"/>
      <c r="N29" s="120"/>
      <c r="O29" s="120"/>
      <c r="P29"/>
      <c r="Q29"/>
      <c r="R29"/>
      <c r="S29"/>
      <c r="T29"/>
      <c r="U29"/>
      <c r="V29">
        <f>1/V16</f>
        <v>0.04597701149425287</v>
      </c>
      <c r="W29"/>
      <c r="X29"/>
      <c r="Z29" s="1"/>
      <c r="AA29"/>
      <c r="AB29"/>
      <c r="AC29"/>
      <c r="AD29"/>
      <c r="AE29" s="1"/>
      <c r="AF29" s="126"/>
      <c r="AG29"/>
      <c r="AH29"/>
      <c r="AI29"/>
      <c r="AJ29"/>
      <c r="AK29"/>
      <c r="AL29"/>
      <c r="AM29"/>
      <c r="AN29" s="1"/>
      <c r="AO29"/>
      <c r="AP29"/>
      <c r="AQ29"/>
    </row>
    <row r="30" spans="1:43" ht="12.75">
      <c r="A30" s="130" t="s">
        <v>104</v>
      </c>
      <c r="D30" s="138"/>
      <c r="E30"/>
      <c r="F30" s="120">
        <f>1/F17</f>
        <v>0.0030441400304414</v>
      </c>
      <c r="G30" s="120"/>
      <c r="H30"/>
      <c r="I30"/>
      <c r="J30"/>
      <c r="K30"/>
      <c r="L30"/>
      <c r="M30"/>
      <c r="N30" s="120"/>
      <c r="O30" s="120"/>
      <c r="P30"/>
      <c r="Q30"/>
      <c r="R30"/>
      <c r="S30"/>
      <c r="T30"/>
      <c r="U30"/>
      <c r="V30">
        <f>1/V17</f>
        <v>0.06305170239596469</v>
      </c>
      <c r="W30"/>
      <c r="X30"/>
      <c r="Z30" s="1"/>
      <c r="AA30"/>
      <c r="AB30"/>
      <c r="AC30"/>
      <c r="AD30"/>
      <c r="AE30" s="1"/>
      <c r="AF30" s="126"/>
      <c r="AG30"/>
      <c r="AH30"/>
      <c r="AI30"/>
      <c r="AJ30"/>
      <c r="AK30"/>
      <c r="AL30"/>
      <c r="AM30"/>
      <c r="AN30" s="1"/>
      <c r="AO30"/>
      <c r="AP30"/>
      <c r="AQ30"/>
    </row>
    <row r="31" spans="1:43" ht="12.75">
      <c r="A31" s="136" t="s">
        <v>105</v>
      </c>
      <c r="D31" s="138"/>
      <c r="E31"/>
      <c r="F31" s="120">
        <f>1/F18</f>
        <v>0.0003717472118959108</v>
      </c>
      <c r="G31" s="120"/>
      <c r="H31"/>
      <c r="I31"/>
      <c r="J31"/>
      <c r="K31"/>
      <c r="L31"/>
      <c r="M31"/>
      <c r="N31" s="120"/>
      <c r="O31" s="120"/>
      <c r="P31"/>
      <c r="Q31"/>
      <c r="R31"/>
      <c r="S31"/>
      <c r="T31"/>
      <c r="U31"/>
      <c r="V31">
        <f>1/V18</f>
        <v>0.010141987829614604</v>
      </c>
      <c r="W31"/>
      <c r="X31"/>
      <c r="Z31" s="1"/>
      <c r="AA31"/>
      <c r="AB31"/>
      <c r="AC31"/>
      <c r="AD31"/>
      <c r="AE31" s="1"/>
      <c r="AF31" s="126"/>
      <c r="AG31"/>
      <c r="AH31"/>
      <c r="AI31"/>
      <c r="AJ31"/>
      <c r="AK31"/>
      <c r="AL31"/>
      <c r="AM31"/>
      <c r="AN31" s="1"/>
      <c r="AO31"/>
      <c r="AP31"/>
      <c r="AQ31"/>
    </row>
    <row r="32" spans="1:43" ht="12.75">
      <c r="A32" s="48" t="s">
        <v>106</v>
      </c>
      <c r="D32" s="138"/>
      <c r="E32"/>
      <c r="F32" s="120">
        <f>1/F19</f>
        <v>0.001851851851851852</v>
      </c>
      <c r="G32" s="120"/>
      <c r="H32"/>
      <c r="I32"/>
      <c r="J32"/>
      <c r="K32"/>
      <c r="L32"/>
      <c r="M32"/>
      <c r="N32" s="120"/>
      <c r="O32" s="120"/>
      <c r="P32"/>
      <c r="Q32"/>
      <c r="R32"/>
      <c r="S32"/>
      <c r="T32"/>
      <c r="U32"/>
      <c r="V32">
        <f>1/V19</f>
        <v>0.04672897196261683</v>
      </c>
      <c r="W32"/>
      <c r="X32"/>
      <c r="Z32" s="1"/>
      <c r="AA32"/>
      <c r="AB32"/>
      <c r="AC32"/>
      <c r="AD32"/>
      <c r="AE32" s="1"/>
      <c r="AF32" s="126"/>
      <c r="AG32"/>
      <c r="AH32"/>
      <c r="AI32"/>
      <c r="AJ32"/>
      <c r="AK32"/>
      <c r="AL32"/>
      <c r="AM32"/>
      <c r="AN32" s="1"/>
      <c r="AO32"/>
      <c r="AP32"/>
      <c r="AQ32"/>
    </row>
    <row r="33" spans="4:43" ht="12.75">
      <c r="D33" s="138"/>
      <c r="E33"/>
      <c r="F33" s="120"/>
      <c r="G33" s="120"/>
      <c r="H33"/>
      <c r="I33"/>
      <c r="J33"/>
      <c r="K33"/>
      <c r="L33"/>
      <c r="M33"/>
      <c r="N33" s="120"/>
      <c r="O33" s="120"/>
      <c r="P33"/>
      <c r="Q33"/>
      <c r="R33"/>
      <c r="S33"/>
      <c r="T33"/>
      <c r="U33"/>
      <c r="V33"/>
      <c r="W33"/>
      <c r="X33"/>
      <c r="Z33" s="1"/>
      <c r="AA33"/>
      <c r="AB33"/>
      <c r="AC33"/>
      <c r="AD33"/>
      <c r="AE33" s="1"/>
      <c r="AF33" s="126"/>
      <c r="AG33"/>
      <c r="AH33"/>
      <c r="AI33"/>
      <c r="AJ33"/>
      <c r="AK33"/>
      <c r="AL33"/>
      <c r="AM33"/>
      <c r="AN33" s="1"/>
      <c r="AO33"/>
      <c r="AP33"/>
      <c r="AQ33"/>
    </row>
    <row r="34" spans="4:43" ht="12.75">
      <c r="D34" s="138"/>
      <c r="E34"/>
      <c r="F34" s="120"/>
      <c r="G34" s="120"/>
      <c r="H34"/>
      <c r="I34"/>
      <c r="J34"/>
      <c r="K34"/>
      <c r="L34"/>
      <c r="M34"/>
      <c r="N34" s="120"/>
      <c r="O34" s="120"/>
      <c r="P34"/>
      <c r="Q34"/>
      <c r="R34"/>
      <c r="S34"/>
      <c r="T34"/>
      <c r="U34"/>
      <c r="V34"/>
      <c r="W34"/>
      <c r="X34"/>
      <c r="Z34" s="1"/>
      <c r="AA34"/>
      <c r="AB34"/>
      <c r="AC34"/>
      <c r="AD34"/>
      <c r="AE34" s="1"/>
      <c r="AF34" s="126"/>
      <c r="AG34"/>
      <c r="AH34"/>
      <c r="AI34"/>
      <c r="AJ34"/>
      <c r="AK34"/>
      <c r="AL34"/>
      <c r="AM34"/>
      <c r="AN34" s="1"/>
      <c r="AO34"/>
      <c r="AP34"/>
      <c r="AQ34"/>
    </row>
    <row r="35" spans="5:43" ht="12.75">
      <c r="E35"/>
      <c r="F35"/>
      <c r="G35"/>
      <c r="H35"/>
      <c r="I35"/>
      <c r="J35"/>
      <c r="K35"/>
      <c r="L35"/>
      <c r="M35"/>
      <c r="N35" s="120"/>
      <c r="O35" s="120"/>
      <c r="P35"/>
      <c r="Q35"/>
      <c r="R35"/>
      <c r="S35"/>
      <c r="T35"/>
      <c r="U35"/>
      <c r="V35"/>
      <c r="W35"/>
      <c r="X35"/>
      <c r="Z35" s="1"/>
      <c r="AA35"/>
      <c r="AB35"/>
      <c r="AC35"/>
      <c r="AD35"/>
      <c r="AE35" s="1"/>
      <c r="AF35" s="126"/>
      <c r="AG35"/>
      <c r="AH35"/>
      <c r="AI35"/>
      <c r="AK35"/>
      <c r="AL35"/>
      <c r="AM35"/>
      <c r="AN35" s="1"/>
      <c r="AO35"/>
      <c r="AP35"/>
      <c r="AQ35"/>
    </row>
    <row r="36" spans="1:43" ht="12.75">
      <c r="A36" s="139" t="s">
        <v>97</v>
      </c>
      <c r="B36" s="140"/>
      <c r="C36" s="140"/>
      <c r="D36" s="138"/>
      <c r="E36"/>
      <c r="F36"/>
      <c r="G36"/>
      <c r="H36"/>
      <c r="I36"/>
      <c r="J36"/>
      <c r="K36"/>
      <c r="L36"/>
      <c r="M36"/>
      <c r="N36" s="120"/>
      <c r="O36" s="120"/>
      <c r="P36"/>
      <c r="Q36"/>
      <c r="R36"/>
      <c r="S36"/>
      <c r="T36"/>
      <c r="U36"/>
      <c r="V36"/>
      <c r="W36"/>
      <c r="X36"/>
      <c r="Z36" s="1"/>
      <c r="AA36"/>
      <c r="AB36"/>
      <c r="AC36"/>
      <c r="AD36"/>
      <c r="AE36" s="1"/>
      <c r="AF36" s="126"/>
      <c r="AG36"/>
      <c r="AH36"/>
      <c r="AI36"/>
      <c r="AK36"/>
      <c r="AL36"/>
      <c r="AM36"/>
      <c r="AN36" s="1"/>
      <c r="AO36"/>
      <c r="AP36"/>
      <c r="AQ36"/>
    </row>
    <row r="37" spans="1:43" ht="12.75">
      <c r="A37" s="140" t="s">
        <v>287</v>
      </c>
      <c r="B37" s="141"/>
      <c r="C37" s="140"/>
      <c r="D37" s="138"/>
      <c r="E37"/>
      <c r="F37"/>
      <c r="G37"/>
      <c r="H37"/>
      <c r="I37"/>
      <c r="J37"/>
      <c r="K37"/>
      <c r="L37"/>
      <c r="M37"/>
      <c r="N37" s="120"/>
      <c r="O37" s="120"/>
      <c r="P37"/>
      <c r="Q37"/>
      <c r="R37"/>
      <c r="S37"/>
      <c r="T37"/>
      <c r="U37"/>
      <c r="V37"/>
      <c r="W37"/>
      <c r="X37"/>
      <c r="Z37" s="1"/>
      <c r="AA37"/>
      <c r="AB37"/>
      <c r="AC37"/>
      <c r="AD37"/>
      <c r="AE37" s="1"/>
      <c r="AF37" s="126"/>
      <c r="AG37"/>
      <c r="AH37"/>
      <c r="AI37"/>
      <c r="AJ37"/>
      <c r="AK37"/>
      <c r="AL37"/>
      <c r="AM37"/>
      <c r="AN37" s="1"/>
      <c r="AO37"/>
      <c r="AP37"/>
      <c r="AQ37"/>
    </row>
    <row r="38" spans="1:43" ht="12.75">
      <c r="A38" s="119">
        <v>36.568765688000006</v>
      </c>
      <c r="B38" s="119">
        <v>15.448944959499997</v>
      </c>
      <c r="C38" s="119">
        <v>16.90639842011111</v>
      </c>
      <c r="D38" s="138"/>
      <c r="E38"/>
      <c r="F38"/>
      <c r="G38"/>
      <c r="H38"/>
      <c r="I38"/>
      <c r="J38"/>
      <c r="K38"/>
      <c r="L38"/>
      <c r="M38"/>
      <c r="N38" s="120"/>
      <c r="O38" s="120"/>
      <c r="P38"/>
      <c r="Q38"/>
      <c r="R38"/>
      <c r="S38"/>
      <c r="T38"/>
      <c r="U38"/>
      <c r="V38"/>
      <c r="W38"/>
      <c r="X38"/>
      <c r="Z38" s="1"/>
      <c r="AA38"/>
      <c r="AB38"/>
      <c r="AC38"/>
      <c r="AD38"/>
      <c r="AE38" s="1"/>
      <c r="AF38" s="126"/>
      <c r="AG38"/>
      <c r="AH38"/>
      <c r="AI38"/>
      <c r="AJ38"/>
      <c r="AK38"/>
      <c r="AL38"/>
      <c r="AM38"/>
      <c r="AN38" s="1"/>
      <c r="AO38"/>
      <c r="AP38"/>
      <c r="AQ38"/>
    </row>
    <row r="39" spans="1:43" ht="12.75">
      <c r="A39" s="140" t="s">
        <v>251</v>
      </c>
      <c r="B39" s="140"/>
      <c r="C39" s="140"/>
      <c r="D39" s="138"/>
      <c r="E39"/>
      <c r="F39"/>
      <c r="G39"/>
      <c r="H39"/>
      <c r="I39"/>
      <c r="J39"/>
      <c r="K39"/>
      <c r="L39"/>
      <c r="M39"/>
      <c r="N39" s="120"/>
      <c r="O39" s="120"/>
      <c r="P39"/>
      <c r="Q39"/>
      <c r="R39"/>
      <c r="S39"/>
      <c r="T39"/>
      <c r="U39"/>
      <c r="V39"/>
      <c r="W39"/>
      <c r="X39"/>
      <c r="Z39" s="1"/>
      <c r="AA39"/>
      <c r="AB39"/>
      <c r="AC39"/>
      <c r="AD39"/>
      <c r="AE39" s="1"/>
      <c r="AF39" s="126"/>
      <c r="AG39"/>
      <c r="AH39"/>
      <c r="AI39"/>
      <c r="AJ39"/>
      <c r="AK39"/>
      <c r="AL39"/>
      <c r="AM39"/>
      <c r="AN39" s="1"/>
      <c r="AO39"/>
      <c r="AP39"/>
      <c r="AQ39"/>
    </row>
    <row r="40" spans="1:43" ht="12.75">
      <c r="A40" s="119">
        <v>0.10851933570029182</v>
      </c>
      <c r="B40" s="119">
        <v>0.02992586125177581</v>
      </c>
      <c r="C40" s="119">
        <v>0.027245717649235612</v>
      </c>
      <c r="D40" s="138"/>
      <c r="E40"/>
      <c r="F40"/>
      <c r="G40"/>
      <c r="H40"/>
      <c r="I40"/>
      <c r="J40"/>
      <c r="K40"/>
      <c r="L40"/>
      <c r="M40"/>
      <c r="N40" s="120"/>
      <c r="O40" s="120"/>
      <c r="P40"/>
      <c r="Q40"/>
      <c r="R40"/>
      <c r="S40"/>
      <c r="T40"/>
      <c r="U40"/>
      <c r="V40"/>
      <c r="W40"/>
      <c r="X40"/>
      <c r="Z40" s="1"/>
      <c r="AA40"/>
      <c r="AB40"/>
      <c r="AC40"/>
      <c r="AD40"/>
      <c r="AE40" s="1"/>
      <c r="AF40" s="126"/>
      <c r="AG40"/>
      <c r="AH40"/>
      <c r="AI40"/>
      <c r="AJ40"/>
      <c r="AK40"/>
      <c r="AL40"/>
      <c r="AM40"/>
      <c r="AN40" s="1"/>
      <c r="AO40"/>
      <c r="AP40"/>
      <c r="AQ40"/>
    </row>
    <row r="41" spans="1:43" ht="12.75">
      <c r="A41" s="140" t="s">
        <v>377</v>
      </c>
      <c r="B41" s="140"/>
      <c r="C41" s="140"/>
      <c r="D41" s="138"/>
      <c r="E41"/>
      <c r="F41"/>
      <c r="G41"/>
      <c r="H41"/>
      <c r="I41"/>
      <c r="J41"/>
      <c r="K41"/>
      <c r="L41"/>
      <c r="M41"/>
      <c r="N41" s="120"/>
      <c r="O41" s="120"/>
      <c r="P41"/>
      <c r="Q41"/>
      <c r="R41"/>
      <c r="S41"/>
      <c r="T41"/>
      <c r="U41"/>
      <c r="V41"/>
      <c r="W41"/>
      <c r="X41"/>
      <c r="Z41" s="1"/>
      <c r="AA41"/>
      <c r="AB41"/>
      <c r="AC41"/>
      <c r="AD41"/>
      <c r="AE41" s="1"/>
      <c r="AF41" s="126"/>
      <c r="AG41"/>
      <c r="AH41"/>
      <c r="AI41"/>
      <c r="AJ41"/>
      <c r="AK41"/>
      <c r="AL41"/>
      <c r="AM41"/>
      <c r="AN41" s="1"/>
      <c r="AO41"/>
      <c r="AP41"/>
      <c r="AQ41"/>
    </row>
    <row r="42" spans="1:43" ht="12.75">
      <c r="A42" s="119">
        <v>2.967541661815025</v>
      </c>
      <c r="B42" s="119">
        <v>1.9370812265968715</v>
      </c>
      <c r="C42" s="119">
        <v>1.6115624967660351</v>
      </c>
      <c r="D42" s="138"/>
      <c r="E42"/>
      <c r="F42"/>
      <c r="G42"/>
      <c r="H42"/>
      <c r="I42"/>
      <c r="J42"/>
      <c r="K42"/>
      <c r="L42"/>
      <c r="M42"/>
      <c r="N42" s="120"/>
      <c r="O42" s="120"/>
      <c r="P42"/>
      <c r="Q42"/>
      <c r="R42"/>
      <c r="S42"/>
      <c r="T42"/>
      <c r="U42"/>
      <c r="V42"/>
      <c r="W42"/>
      <c r="X42"/>
      <c r="Z42" s="1"/>
      <c r="AA42"/>
      <c r="AB42"/>
      <c r="AC42"/>
      <c r="AD42"/>
      <c r="AE42" s="1"/>
      <c r="AF42" s="126"/>
      <c r="AG42"/>
      <c r="AH42"/>
      <c r="AI42"/>
      <c r="AJ42"/>
      <c r="AK42"/>
      <c r="AL42"/>
      <c r="AM42"/>
      <c r="AN42" s="1"/>
      <c r="AO42"/>
      <c r="AP42"/>
      <c r="AQ42"/>
    </row>
    <row r="43" spans="1:43" ht="12.75">
      <c r="A43" s="140" t="s">
        <v>378</v>
      </c>
      <c r="B43" s="140"/>
      <c r="C43" s="140"/>
      <c r="D43" s="138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Z43" s="1"/>
      <c r="AA43"/>
      <c r="AB43"/>
      <c r="AC43"/>
      <c r="AD43"/>
      <c r="AE43" s="1"/>
      <c r="AF43" s="126"/>
      <c r="AG43"/>
      <c r="AH43"/>
      <c r="AI43"/>
      <c r="AJ43"/>
      <c r="AK43"/>
      <c r="AL43"/>
      <c r="AM43"/>
      <c r="AN43" s="1"/>
      <c r="AO43"/>
      <c r="AP43"/>
      <c r="AQ43"/>
    </row>
    <row r="44" spans="1:43" ht="12.75">
      <c r="A44" s="119">
        <v>4.1457016965766265</v>
      </c>
      <c r="B44" s="119">
        <v>2.740555437210562</v>
      </c>
      <c r="C44" s="119">
        <v>1.812682211765368</v>
      </c>
      <c r="D44" s="138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Z44" s="1"/>
      <c r="AA44"/>
      <c r="AB44"/>
      <c r="AC44"/>
      <c r="AD44"/>
      <c r="AE44" s="1"/>
      <c r="AF44" s="126"/>
      <c r="AG44"/>
      <c r="AH44"/>
      <c r="AI44"/>
      <c r="AJ44"/>
      <c r="AK44"/>
      <c r="AL44"/>
      <c r="AM44"/>
      <c r="AN44" s="1"/>
      <c r="AO44"/>
      <c r="AP44"/>
      <c r="AQ44"/>
    </row>
    <row r="45" spans="1:43" ht="12.75">
      <c r="A45" s="140" t="s">
        <v>379</v>
      </c>
      <c r="B45" s="140"/>
      <c r="C45" s="140"/>
      <c r="D45" s="138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Z45" s="1"/>
      <c r="AA45"/>
      <c r="AB45"/>
      <c r="AC45"/>
      <c r="AD45"/>
      <c r="AE45" s="1"/>
      <c r="AF45" s="126"/>
      <c r="AG45"/>
      <c r="AH45"/>
      <c r="AI45"/>
      <c r="AJ45"/>
      <c r="AK45"/>
      <c r="AL45"/>
      <c r="AM45"/>
      <c r="AN45" s="1"/>
      <c r="AO45"/>
      <c r="AP45"/>
      <c r="AQ45"/>
    </row>
    <row r="46" spans="1:43" ht="12.75">
      <c r="A46" s="140" t="s">
        <v>380</v>
      </c>
      <c r="B46" s="140" t="s">
        <v>94</v>
      </c>
      <c r="C46" s="140" t="s">
        <v>95</v>
      </c>
      <c r="D46" s="138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Z46" s="1"/>
      <c r="AA46"/>
      <c r="AB46"/>
      <c r="AC46"/>
      <c r="AD46"/>
      <c r="AE46" s="1"/>
      <c r="AF46" s="126"/>
      <c r="AG46"/>
      <c r="AH46"/>
      <c r="AI46"/>
      <c r="AJ46"/>
      <c r="AK46"/>
      <c r="AL46"/>
      <c r="AM46"/>
      <c r="AN46" s="1"/>
      <c r="AO46"/>
      <c r="AP46"/>
      <c r="AQ46"/>
    </row>
    <row r="47" spans="1:43" ht="12.75">
      <c r="A47" s="119">
        <v>36.721</v>
      </c>
      <c r="B47" s="119">
        <v>15.4914</v>
      </c>
      <c r="C47" s="119">
        <v>16.9371</v>
      </c>
      <c r="D47" s="138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Z47" s="1"/>
      <c r="AA47"/>
      <c r="AB47"/>
      <c r="AC47"/>
      <c r="AD47"/>
      <c r="AE47" s="1"/>
      <c r="AF47" s="126"/>
      <c r="AG47"/>
      <c r="AH47"/>
      <c r="AI47"/>
      <c r="AJ47"/>
      <c r="AK47"/>
      <c r="AL47"/>
      <c r="AM47"/>
      <c r="AN47" s="1"/>
      <c r="AO47"/>
      <c r="AP47"/>
      <c r="AQ47"/>
    </row>
    <row r="48" spans="1:43" ht="12.75">
      <c r="A48" s="140"/>
      <c r="B48" s="140"/>
      <c r="C48" s="140"/>
      <c r="D48" s="13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Z48" s="1"/>
      <c r="AA48"/>
      <c r="AB48"/>
      <c r="AC48"/>
      <c r="AD48"/>
      <c r="AE48" s="1"/>
      <c r="AF48" s="126"/>
      <c r="AG48"/>
      <c r="AH48"/>
      <c r="AI48"/>
      <c r="AJ48"/>
      <c r="AK48"/>
      <c r="AL48"/>
      <c r="AM48"/>
      <c r="AN48" s="1"/>
      <c r="AO48"/>
      <c r="AP48"/>
      <c r="AQ48"/>
    </row>
    <row r="49" spans="1:43" ht="12.75">
      <c r="A49" s="142">
        <f>A47-A38</f>
        <v>0.15223431199999027</v>
      </c>
      <c r="B49" s="142">
        <f>B47-B38</f>
        <v>0.042455040500003705</v>
      </c>
      <c r="C49" s="142">
        <f>C47-C38</f>
        <v>0.030701579888891217</v>
      </c>
      <c r="D49" s="138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Z49" s="1"/>
      <c r="AA49"/>
      <c r="AB49"/>
      <c r="AC49"/>
      <c r="AD49"/>
      <c r="AE49" s="1"/>
      <c r="AF49" s="126"/>
      <c r="AG49"/>
      <c r="AH49"/>
      <c r="AI49"/>
      <c r="AJ49"/>
      <c r="AK49"/>
      <c r="AL49"/>
      <c r="AM49"/>
      <c r="AN49" s="1"/>
      <c r="AO49"/>
      <c r="AP49"/>
      <c r="AQ49"/>
    </row>
    <row r="50" spans="1:43" ht="12.75">
      <c r="A50" s="140"/>
      <c r="B50" s="140"/>
      <c r="C50" s="140"/>
      <c r="D50" s="138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Z50" s="1"/>
      <c r="AA50"/>
      <c r="AB50"/>
      <c r="AC50"/>
      <c r="AD50"/>
      <c r="AE50" s="1"/>
      <c r="AF50" s="126"/>
      <c r="AG50"/>
      <c r="AH50"/>
      <c r="AI50"/>
      <c r="AJ50"/>
      <c r="AK50"/>
      <c r="AL50"/>
      <c r="AM50"/>
      <c r="AN50" s="1"/>
      <c r="AO50"/>
      <c r="AP50"/>
      <c r="AQ50"/>
    </row>
    <row r="51" spans="1:43" ht="12.75">
      <c r="A51" s="140"/>
      <c r="B51" s="140"/>
      <c r="C51" s="140"/>
      <c r="D51" s="138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Z51" s="1"/>
      <c r="AA51"/>
      <c r="AB51"/>
      <c r="AC51"/>
      <c r="AD51"/>
      <c r="AE51" s="1"/>
      <c r="AF51" s="126"/>
      <c r="AG51"/>
      <c r="AH51"/>
      <c r="AI51"/>
      <c r="AJ51"/>
      <c r="AK51"/>
      <c r="AL51"/>
      <c r="AM51"/>
      <c r="AN51" s="1"/>
      <c r="AO51"/>
      <c r="AP51"/>
      <c r="AQ51"/>
    </row>
    <row r="52" spans="1:43" ht="12.75">
      <c r="A52" s="140"/>
      <c r="B52" s="140"/>
      <c r="C52" s="140"/>
      <c r="D52" s="138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Z52" s="1"/>
      <c r="AA52"/>
      <c r="AB52"/>
      <c r="AC52"/>
      <c r="AD52"/>
      <c r="AE52" s="1"/>
      <c r="AF52" s="126"/>
      <c r="AG52"/>
      <c r="AH52"/>
      <c r="AI52"/>
      <c r="AJ52"/>
      <c r="AK52"/>
      <c r="AL52"/>
      <c r="AM52"/>
      <c r="AN52" s="1"/>
      <c r="AO52"/>
      <c r="AP52"/>
      <c r="AQ52"/>
    </row>
    <row r="53" spans="1:43" ht="12.75">
      <c r="A53" s="140" t="s">
        <v>96</v>
      </c>
      <c r="B53" s="140"/>
      <c r="C53" s="140"/>
      <c r="D53" s="138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Z53" s="1"/>
      <c r="AA53"/>
      <c r="AB53"/>
      <c r="AC53"/>
      <c r="AD53"/>
      <c r="AE53" s="1"/>
      <c r="AF53" s="126"/>
      <c r="AG53"/>
      <c r="AH53"/>
      <c r="AI53"/>
      <c r="AJ53"/>
      <c r="AK53"/>
      <c r="AL53"/>
      <c r="AM53"/>
      <c r="AN53" s="1"/>
      <c r="AO53"/>
      <c r="AP53"/>
      <c r="AQ53"/>
    </row>
    <row r="54" spans="1:43" ht="12.75">
      <c r="A54" s="140">
        <v>0.15223431199999027</v>
      </c>
      <c r="B54" s="140">
        <v>0.042455040500003705</v>
      </c>
      <c r="C54" s="140">
        <v>0.030701579888891217</v>
      </c>
      <c r="D54" s="138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Z54" s="1"/>
      <c r="AA54"/>
      <c r="AB54"/>
      <c r="AC54"/>
      <c r="AD54"/>
      <c r="AE54" s="1"/>
      <c r="AF54" s="126"/>
      <c r="AG54"/>
      <c r="AH54"/>
      <c r="AI54"/>
      <c r="AJ54"/>
      <c r="AK54"/>
      <c r="AL54"/>
      <c r="AM54"/>
      <c r="AN54" s="1"/>
      <c r="AO54"/>
      <c r="AP54"/>
      <c r="AQ54"/>
    </row>
    <row r="55" spans="4:43" ht="12.75">
      <c r="D55" s="138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Z55" s="1"/>
      <c r="AA55"/>
      <c r="AB55"/>
      <c r="AC55"/>
      <c r="AD55"/>
      <c r="AE55" s="1"/>
      <c r="AF55" s="126"/>
      <c r="AG55"/>
      <c r="AH55"/>
      <c r="AI55"/>
      <c r="AJ55"/>
      <c r="AK55"/>
      <c r="AL55"/>
      <c r="AM55"/>
      <c r="AN55" s="1"/>
      <c r="AO55"/>
      <c r="AP55"/>
      <c r="AQ55"/>
    </row>
    <row r="56" spans="4:43" ht="12.75">
      <c r="D56" s="138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Z56" s="1"/>
      <c r="AA56"/>
      <c r="AB56"/>
      <c r="AC56"/>
      <c r="AD56"/>
      <c r="AE56" s="1"/>
      <c r="AF56" s="126"/>
      <c r="AG56"/>
      <c r="AH56"/>
      <c r="AI56"/>
      <c r="AJ56"/>
      <c r="AK56"/>
      <c r="AL56"/>
      <c r="AM56"/>
      <c r="AN56" s="1"/>
      <c r="AO56"/>
      <c r="AP56"/>
      <c r="AQ56"/>
    </row>
    <row r="57" spans="4:43" ht="12.75">
      <c r="D57" s="138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Z57" s="1"/>
      <c r="AA57"/>
      <c r="AB57"/>
      <c r="AC57"/>
      <c r="AD57"/>
      <c r="AE57" s="1"/>
      <c r="AF57" s="126"/>
      <c r="AG57"/>
      <c r="AH57"/>
      <c r="AI57"/>
      <c r="AJ57"/>
      <c r="AK57"/>
      <c r="AL57"/>
      <c r="AM57"/>
      <c r="AN57" s="1"/>
      <c r="AO57"/>
      <c r="AP57"/>
      <c r="AQ57"/>
    </row>
    <row r="58" spans="4:43" ht="12.75">
      <c r="D58" s="13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Z58" s="1"/>
      <c r="AA58"/>
      <c r="AB58"/>
      <c r="AC58"/>
      <c r="AD58"/>
      <c r="AE58" s="1"/>
      <c r="AF58" s="126"/>
      <c r="AG58"/>
      <c r="AH58"/>
      <c r="AI58"/>
      <c r="AJ58"/>
      <c r="AK58"/>
      <c r="AL58"/>
      <c r="AM58"/>
      <c r="AN58" s="1"/>
      <c r="AO58"/>
      <c r="AP58"/>
      <c r="AQ58"/>
    </row>
    <row r="59" spans="4:43" ht="12.75">
      <c r="D59" s="138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Z59" s="1"/>
      <c r="AA59"/>
      <c r="AB59"/>
      <c r="AC59"/>
      <c r="AD59"/>
      <c r="AE59" s="1"/>
      <c r="AF59" s="126"/>
      <c r="AG59"/>
      <c r="AH59"/>
      <c r="AI59"/>
      <c r="AJ59"/>
      <c r="AK59"/>
      <c r="AL59"/>
      <c r="AM59"/>
      <c r="AN59" s="1"/>
      <c r="AO59"/>
      <c r="AP59"/>
      <c r="AQ59"/>
    </row>
    <row r="60" spans="4:43" ht="12.75">
      <c r="D60" s="138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Z60" s="1"/>
      <c r="AA60"/>
      <c r="AB60"/>
      <c r="AC60"/>
      <c r="AD60"/>
      <c r="AE60" s="1"/>
      <c r="AF60" s="126"/>
      <c r="AG60"/>
      <c r="AH60"/>
      <c r="AI60"/>
      <c r="AJ60"/>
      <c r="AK60"/>
      <c r="AL60"/>
      <c r="AM60"/>
      <c r="AN60" s="1"/>
      <c r="AO60"/>
      <c r="AP60"/>
      <c r="AQ60"/>
    </row>
    <row r="61" spans="4:43" ht="12.75">
      <c r="D61" s="138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Z61" s="1"/>
      <c r="AA61"/>
      <c r="AB61"/>
      <c r="AC61"/>
      <c r="AD61"/>
      <c r="AE61" s="1"/>
      <c r="AF61" s="126"/>
      <c r="AG61"/>
      <c r="AH61"/>
      <c r="AI61"/>
      <c r="AJ61"/>
      <c r="AK61"/>
      <c r="AL61"/>
      <c r="AM61"/>
      <c r="AN61" s="1"/>
      <c r="AO61"/>
      <c r="AP61"/>
      <c r="AQ61"/>
    </row>
    <row r="62" spans="4:43" ht="12.75">
      <c r="D62" s="138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Z62" s="1"/>
      <c r="AA62"/>
      <c r="AB62"/>
      <c r="AC62"/>
      <c r="AD62"/>
      <c r="AE62" s="1"/>
      <c r="AF62" s="126"/>
      <c r="AG62"/>
      <c r="AH62"/>
      <c r="AI62"/>
      <c r="AJ62"/>
      <c r="AK62"/>
      <c r="AL62"/>
      <c r="AM62"/>
      <c r="AN62" s="1"/>
      <c r="AO62"/>
      <c r="AP62"/>
      <c r="AQ62"/>
    </row>
    <row r="63" spans="4:43" ht="12.75">
      <c r="D63" s="138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Z63" s="1"/>
      <c r="AA63"/>
      <c r="AB63"/>
      <c r="AC63"/>
      <c r="AD63"/>
      <c r="AE63" s="1"/>
      <c r="AF63" s="126"/>
      <c r="AG63"/>
      <c r="AH63"/>
      <c r="AI63"/>
      <c r="AJ63"/>
      <c r="AK63"/>
      <c r="AL63"/>
      <c r="AM63"/>
      <c r="AN63" s="1"/>
      <c r="AO63"/>
      <c r="AP63"/>
      <c r="AQ63"/>
    </row>
    <row r="64" spans="4:43" ht="12.75">
      <c r="D64" s="138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Z64" s="1"/>
      <c r="AA64"/>
      <c r="AB64"/>
      <c r="AC64"/>
      <c r="AD64"/>
      <c r="AE64" s="1"/>
      <c r="AF64" s="126"/>
      <c r="AG64"/>
      <c r="AH64"/>
      <c r="AI64"/>
      <c r="AJ64"/>
      <c r="AK64"/>
      <c r="AL64"/>
      <c r="AM64"/>
      <c r="AN64" s="1"/>
      <c r="AO64"/>
      <c r="AP64"/>
      <c r="AQ64"/>
    </row>
    <row r="65" spans="4:43" ht="12.75">
      <c r="D65" s="138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Z65" s="1"/>
      <c r="AA65"/>
      <c r="AB65"/>
      <c r="AC65"/>
      <c r="AD65"/>
      <c r="AE65" s="1"/>
      <c r="AF65" s="126"/>
      <c r="AG65"/>
      <c r="AH65"/>
      <c r="AI65"/>
      <c r="AJ65"/>
      <c r="AK65"/>
      <c r="AL65"/>
      <c r="AM65"/>
      <c r="AN65" s="1"/>
      <c r="AO65"/>
      <c r="AP65"/>
      <c r="AQ65"/>
    </row>
    <row r="66" spans="4:43" ht="12.75">
      <c r="D66" s="138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Z66" s="1"/>
      <c r="AA66"/>
      <c r="AB66"/>
      <c r="AC66"/>
      <c r="AD66"/>
      <c r="AE66" s="1"/>
      <c r="AF66" s="126"/>
      <c r="AG66"/>
      <c r="AH66"/>
      <c r="AI66"/>
      <c r="AJ66"/>
      <c r="AK66"/>
      <c r="AL66"/>
      <c r="AM66"/>
      <c r="AN66" s="1"/>
      <c r="AO66"/>
      <c r="AP66"/>
      <c r="AQ66"/>
    </row>
    <row r="67" spans="4:43" ht="12.75">
      <c r="D67" s="138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Z67" s="1"/>
      <c r="AA67"/>
      <c r="AB67"/>
      <c r="AC67"/>
      <c r="AD67"/>
      <c r="AE67" s="1"/>
      <c r="AF67" s="126"/>
      <c r="AG67"/>
      <c r="AH67"/>
      <c r="AI67"/>
      <c r="AJ67"/>
      <c r="AK67"/>
      <c r="AL67"/>
      <c r="AM67"/>
      <c r="AN67" s="1"/>
      <c r="AO67"/>
      <c r="AP67"/>
      <c r="AQ67"/>
    </row>
    <row r="68" spans="4:43" ht="12.75">
      <c r="D68" s="13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Z68" s="1"/>
      <c r="AA68"/>
      <c r="AB68"/>
      <c r="AC68"/>
      <c r="AD68"/>
      <c r="AE68" s="1"/>
      <c r="AF68" s="126"/>
      <c r="AG68"/>
      <c r="AH68"/>
      <c r="AI68"/>
      <c r="AJ68"/>
      <c r="AK68"/>
      <c r="AL68"/>
      <c r="AM68"/>
      <c r="AN68" s="1"/>
      <c r="AO68"/>
      <c r="AP68"/>
      <c r="AQ68"/>
    </row>
    <row r="69" spans="4:43" ht="12.75">
      <c r="D69" s="138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Z69" s="1"/>
      <c r="AA69"/>
      <c r="AB69"/>
      <c r="AC69"/>
      <c r="AD69"/>
      <c r="AE69" s="1"/>
      <c r="AF69" s="126"/>
      <c r="AG69"/>
      <c r="AH69"/>
      <c r="AI69"/>
      <c r="AJ69"/>
      <c r="AK69"/>
      <c r="AL69"/>
      <c r="AM69"/>
      <c r="AN69" s="1"/>
      <c r="AO69"/>
      <c r="AP69"/>
      <c r="AQ69"/>
    </row>
    <row r="70" spans="4:43" ht="12.75">
      <c r="D70" s="138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Z70" s="1"/>
      <c r="AA70"/>
      <c r="AB70"/>
      <c r="AC70"/>
      <c r="AD70"/>
      <c r="AE70" s="1"/>
      <c r="AF70" s="126"/>
      <c r="AG70"/>
      <c r="AH70"/>
      <c r="AI70"/>
      <c r="AJ70"/>
      <c r="AK70"/>
      <c r="AL70"/>
      <c r="AM70"/>
      <c r="AN70" s="1"/>
      <c r="AO70"/>
      <c r="AP70"/>
      <c r="AQ70"/>
    </row>
    <row r="71" spans="4:43" ht="12.75">
      <c r="D71" s="138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Z71" s="1"/>
      <c r="AA71"/>
      <c r="AB71"/>
      <c r="AC71"/>
      <c r="AD71"/>
      <c r="AE71" s="1"/>
      <c r="AF71" s="126"/>
      <c r="AG71"/>
      <c r="AH71"/>
      <c r="AI71"/>
      <c r="AJ71"/>
      <c r="AK71"/>
      <c r="AL71"/>
      <c r="AM71"/>
      <c r="AN71" s="1"/>
      <c r="AO71"/>
      <c r="AP71"/>
      <c r="AQ71"/>
    </row>
    <row r="72" spans="4:43" ht="12.75">
      <c r="D72" s="138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Z72" s="1"/>
      <c r="AA72"/>
      <c r="AB72"/>
      <c r="AC72"/>
      <c r="AD72"/>
      <c r="AE72" s="1"/>
      <c r="AF72" s="126"/>
      <c r="AG72"/>
      <c r="AH72"/>
      <c r="AI72"/>
      <c r="AJ72"/>
      <c r="AK72"/>
      <c r="AL72"/>
      <c r="AM72"/>
      <c r="AN72" s="1"/>
      <c r="AO72"/>
      <c r="AP72"/>
      <c r="AQ72"/>
    </row>
    <row r="73" spans="4:43" ht="12.75">
      <c r="D73" s="138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Z73" s="1"/>
      <c r="AA73"/>
      <c r="AB73"/>
      <c r="AC73"/>
      <c r="AD73"/>
      <c r="AE73" s="1"/>
      <c r="AF73" s="126"/>
      <c r="AG73"/>
      <c r="AH73"/>
      <c r="AI73"/>
      <c r="AJ73"/>
      <c r="AK73"/>
      <c r="AL73"/>
      <c r="AM73"/>
      <c r="AN73" s="1"/>
      <c r="AO73"/>
      <c r="AP73"/>
      <c r="AQ73"/>
    </row>
    <row r="74" spans="1:43" ht="12.75">
      <c r="A74"/>
      <c r="B74"/>
      <c r="C74"/>
      <c r="D74" s="138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Z74" s="1"/>
      <c r="AA74"/>
      <c r="AB74"/>
      <c r="AC74"/>
      <c r="AD74"/>
      <c r="AE74" s="1"/>
      <c r="AF74" s="126"/>
      <c r="AG74"/>
      <c r="AH74"/>
      <c r="AI74"/>
      <c r="AJ74"/>
      <c r="AK74"/>
      <c r="AL74"/>
      <c r="AM74"/>
      <c r="AN74" s="1"/>
      <c r="AO74"/>
      <c r="AP74"/>
      <c r="AQ74"/>
    </row>
    <row r="75" spans="1:43" ht="12.75">
      <c r="A75"/>
      <c r="B75"/>
      <c r="C75"/>
      <c r="D75" s="138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Z75" s="1"/>
      <c r="AA75"/>
      <c r="AB75"/>
      <c r="AC75"/>
      <c r="AD75"/>
      <c r="AE75" s="1"/>
      <c r="AF75" s="126"/>
      <c r="AG75"/>
      <c r="AH75"/>
      <c r="AI75"/>
      <c r="AJ75"/>
      <c r="AK75"/>
      <c r="AL75"/>
      <c r="AM75"/>
      <c r="AN75" s="1"/>
      <c r="AO75"/>
      <c r="AP75"/>
      <c r="AQ75"/>
    </row>
    <row r="76" spans="1:43" ht="12.75">
      <c r="A76"/>
      <c r="B76"/>
      <c r="C76"/>
      <c r="D76" s="138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Z76" s="1"/>
      <c r="AA76"/>
      <c r="AB76"/>
      <c r="AC76"/>
      <c r="AD76"/>
      <c r="AE76" s="1"/>
      <c r="AF76" s="126"/>
      <c r="AG76"/>
      <c r="AH76"/>
      <c r="AI76"/>
      <c r="AJ76"/>
      <c r="AK76"/>
      <c r="AL76"/>
      <c r="AM76"/>
      <c r="AN76" s="1"/>
      <c r="AO76"/>
      <c r="AP76"/>
      <c r="AQ76"/>
    </row>
    <row r="77" spans="1:43" ht="12.75">
      <c r="A77"/>
      <c r="B77"/>
      <c r="C77"/>
      <c r="D77" s="138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Z77" s="1"/>
      <c r="AA77"/>
      <c r="AB77"/>
      <c r="AC77"/>
      <c r="AD77"/>
      <c r="AE77" s="1"/>
      <c r="AF77" s="126"/>
      <c r="AG77"/>
      <c r="AH77"/>
      <c r="AI77"/>
      <c r="AJ77"/>
      <c r="AK77"/>
      <c r="AL77"/>
      <c r="AM77"/>
      <c r="AN77" s="1"/>
      <c r="AO77"/>
      <c r="AP77"/>
      <c r="AQ77"/>
    </row>
    <row r="78" spans="1:43" ht="12.75">
      <c r="A78"/>
      <c r="B78"/>
      <c r="C78"/>
      <c r="D78" s="13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Z78" s="1"/>
      <c r="AA78"/>
      <c r="AB78"/>
      <c r="AC78"/>
      <c r="AD78"/>
      <c r="AE78" s="1"/>
      <c r="AF78" s="126"/>
      <c r="AG78"/>
      <c r="AH78"/>
      <c r="AI78"/>
      <c r="AJ78"/>
      <c r="AK78"/>
      <c r="AL78"/>
      <c r="AM78"/>
      <c r="AN78" s="1"/>
      <c r="AO78"/>
      <c r="AP78"/>
      <c r="AQ78"/>
    </row>
    <row r="79" spans="1:43" ht="12.75">
      <c r="A79"/>
      <c r="B79"/>
      <c r="C79"/>
      <c r="D79" s="138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Z79" s="1"/>
      <c r="AA79"/>
      <c r="AB79"/>
      <c r="AC79"/>
      <c r="AD79"/>
      <c r="AE79" s="1"/>
      <c r="AF79" s="126"/>
      <c r="AG79"/>
      <c r="AH79"/>
      <c r="AI79"/>
      <c r="AJ79"/>
      <c r="AK79"/>
      <c r="AL79"/>
      <c r="AM79"/>
      <c r="AN79" s="1"/>
      <c r="AO79"/>
      <c r="AP79"/>
      <c r="AQ79"/>
    </row>
    <row r="80" spans="1:43" ht="12.75">
      <c r="A80"/>
      <c r="B80"/>
      <c r="C80"/>
      <c r="D80" s="138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Z80" s="1"/>
      <c r="AA80"/>
      <c r="AB80"/>
      <c r="AC80"/>
      <c r="AD80"/>
      <c r="AE80" s="1"/>
      <c r="AF80" s="126"/>
      <c r="AG80"/>
      <c r="AH80"/>
      <c r="AI80"/>
      <c r="AJ80"/>
      <c r="AK80"/>
      <c r="AL80"/>
      <c r="AM80"/>
      <c r="AN80" s="1"/>
      <c r="AO80"/>
      <c r="AP80"/>
      <c r="AQ80"/>
    </row>
    <row r="81" spans="1:43" ht="12.75">
      <c r="A81"/>
      <c r="B81"/>
      <c r="C81"/>
      <c r="D81" s="138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Z81" s="1"/>
      <c r="AA81"/>
      <c r="AB81"/>
      <c r="AC81"/>
      <c r="AD81"/>
      <c r="AE81" s="1"/>
      <c r="AF81" s="126"/>
      <c r="AG81"/>
      <c r="AH81"/>
      <c r="AI81"/>
      <c r="AJ81"/>
      <c r="AK81"/>
      <c r="AL81"/>
      <c r="AM81"/>
      <c r="AN81" s="1"/>
      <c r="AO81"/>
      <c r="AP81"/>
      <c r="AQ81"/>
    </row>
    <row r="82" spans="1:43" ht="12.75">
      <c r="A82"/>
      <c r="B82"/>
      <c r="C82"/>
      <c r="D82" s="138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Z82" s="1"/>
      <c r="AA82"/>
      <c r="AB82"/>
      <c r="AC82"/>
      <c r="AD82"/>
      <c r="AE82" s="1"/>
      <c r="AF82" s="126"/>
      <c r="AG82"/>
      <c r="AH82"/>
      <c r="AI82"/>
      <c r="AJ82"/>
      <c r="AK82"/>
      <c r="AL82"/>
      <c r="AM82"/>
      <c r="AN82" s="1"/>
      <c r="AO82"/>
      <c r="AP82"/>
      <c r="AQ82"/>
    </row>
    <row r="83" spans="1:43" ht="12.75">
      <c r="A83"/>
      <c r="B83"/>
      <c r="C83"/>
      <c r="D83" s="138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Z83" s="1"/>
      <c r="AA83"/>
      <c r="AB83"/>
      <c r="AC83"/>
      <c r="AD83"/>
      <c r="AE83" s="1"/>
      <c r="AF83" s="126"/>
      <c r="AG83"/>
      <c r="AH83"/>
      <c r="AI83"/>
      <c r="AJ83"/>
      <c r="AK83"/>
      <c r="AL83"/>
      <c r="AM83"/>
      <c r="AN83" s="1"/>
      <c r="AO83"/>
      <c r="AP83"/>
      <c r="AQ83"/>
    </row>
    <row r="84" spans="1:43" ht="12.75">
      <c r="A84"/>
      <c r="B84"/>
      <c r="C84"/>
      <c r="D84" s="138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Z84" s="1"/>
      <c r="AA84"/>
      <c r="AB84"/>
      <c r="AC84"/>
      <c r="AD84"/>
      <c r="AE84" s="1"/>
      <c r="AF84" s="126"/>
      <c r="AG84"/>
      <c r="AH84"/>
      <c r="AI84"/>
      <c r="AJ84"/>
      <c r="AK84"/>
      <c r="AL84"/>
      <c r="AM84"/>
      <c r="AN84" s="1"/>
      <c r="AO84"/>
      <c r="AP84"/>
      <c r="AQ84"/>
    </row>
    <row r="85" spans="1:43" ht="12.75">
      <c r="A85"/>
      <c r="B85"/>
      <c r="C85"/>
      <c r="D85" s="138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Z85" s="1"/>
      <c r="AA85"/>
      <c r="AB85"/>
      <c r="AC85"/>
      <c r="AD85"/>
      <c r="AE85" s="1"/>
      <c r="AF85" s="126"/>
      <c r="AG85"/>
      <c r="AH85"/>
      <c r="AI85"/>
      <c r="AJ85"/>
      <c r="AK85"/>
      <c r="AL85"/>
      <c r="AM85"/>
      <c r="AN85" s="1"/>
      <c r="AO85"/>
      <c r="AP85"/>
      <c r="AQ85"/>
    </row>
    <row r="86" spans="1:43" ht="12.75">
      <c r="A86"/>
      <c r="B86"/>
      <c r="C86"/>
      <c r="D86" s="138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Z86" s="1"/>
      <c r="AA86"/>
      <c r="AB86"/>
      <c r="AC86"/>
      <c r="AD86"/>
      <c r="AE86" s="1"/>
      <c r="AF86" s="126"/>
      <c r="AG86"/>
      <c r="AH86"/>
      <c r="AI86"/>
      <c r="AJ86"/>
      <c r="AK86"/>
      <c r="AL86"/>
      <c r="AM86"/>
      <c r="AN86" s="1"/>
      <c r="AO86"/>
      <c r="AP86"/>
      <c r="AQ86"/>
    </row>
    <row r="87" spans="1:43" ht="12.75">
      <c r="A87"/>
      <c r="B87"/>
      <c r="C87"/>
      <c r="D87" s="138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Z87" s="1"/>
      <c r="AA87"/>
      <c r="AB87"/>
      <c r="AC87"/>
      <c r="AD87"/>
      <c r="AE87" s="1"/>
      <c r="AF87" s="126"/>
      <c r="AG87"/>
      <c r="AH87"/>
      <c r="AI87"/>
      <c r="AJ87"/>
      <c r="AK87"/>
      <c r="AL87"/>
      <c r="AM87"/>
      <c r="AN87" s="1"/>
      <c r="AO87"/>
      <c r="AP87"/>
      <c r="AQ87"/>
    </row>
    <row r="88" spans="1:43" ht="12.75">
      <c r="A88"/>
      <c r="B88"/>
      <c r="C88"/>
      <c r="D88" s="13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Z88" s="1"/>
      <c r="AA88"/>
      <c r="AB88"/>
      <c r="AC88"/>
      <c r="AD88"/>
      <c r="AE88" s="1"/>
      <c r="AF88" s="126"/>
      <c r="AG88"/>
      <c r="AH88"/>
      <c r="AI88"/>
      <c r="AJ88"/>
      <c r="AK88"/>
      <c r="AL88"/>
      <c r="AM88"/>
      <c r="AN88" s="1"/>
      <c r="AO88"/>
      <c r="AP88"/>
      <c r="AQ88"/>
    </row>
    <row r="89" spans="1:43" ht="12.75">
      <c r="A89"/>
      <c r="B89"/>
      <c r="C89"/>
      <c r="D89" s="138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Z89" s="1"/>
      <c r="AA89"/>
      <c r="AB89"/>
      <c r="AC89"/>
      <c r="AD89"/>
      <c r="AE89" s="1"/>
      <c r="AF89" s="126"/>
      <c r="AG89"/>
      <c r="AH89"/>
      <c r="AI89"/>
      <c r="AJ89"/>
      <c r="AK89"/>
      <c r="AL89"/>
      <c r="AM89"/>
      <c r="AN89" s="1"/>
      <c r="AO89"/>
      <c r="AP89"/>
      <c r="AQ89"/>
    </row>
    <row r="90" spans="1:43" ht="12.75">
      <c r="A90"/>
      <c r="B90"/>
      <c r="C90"/>
      <c r="D90" s="138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Z90" s="1"/>
      <c r="AA90"/>
      <c r="AB90"/>
      <c r="AC90"/>
      <c r="AD90"/>
      <c r="AE90" s="1"/>
      <c r="AF90" s="126"/>
      <c r="AG90"/>
      <c r="AH90"/>
      <c r="AI90"/>
      <c r="AJ90"/>
      <c r="AK90"/>
      <c r="AL90"/>
      <c r="AM90"/>
      <c r="AN90" s="1"/>
      <c r="AO90"/>
      <c r="AP90"/>
      <c r="AQ90"/>
    </row>
    <row r="91" spans="1:43" ht="12.75">
      <c r="A91"/>
      <c r="B91"/>
      <c r="C91"/>
      <c r="D91" s="138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Z91" s="1"/>
      <c r="AA91"/>
      <c r="AB91"/>
      <c r="AC91"/>
      <c r="AD91"/>
      <c r="AE91" s="1"/>
      <c r="AF91" s="126"/>
      <c r="AG91"/>
      <c r="AH91"/>
      <c r="AI91"/>
      <c r="AJ91"/>
      <c r="AK91"/>
      <c r="AL91"/>
      <c r="AM91"/>
      <c r="AN91" s="1"/>
      <c r="AO91"/>
      <c r="AP91"/>
      <c r="AQ91"/>
    </row>
    <row r="92" spans="1:43" ht="12.75">
      <c r="A92"/>
      <c r="B92"/>
      <c r="C92"/>
      <c r="D92" s="138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Z92" s="1"/>
      <c r="AA92"/>
      <c r="AB92"/>
      <c r="AC92"/>
      <c r="AD92"/>
      <c r="AE92" s="1"/>
      <c r="AF92" s="126"/>
      <c r="AG92"/>
      <c r="AH92"/>
      <c r="AI92"/>
      <c r="AJ92"/>
      <c r="AK92"/>
      <c r="AL92"/>
      <c r="AM92"/>
      <c r="AN92" s="1"/>
      <c r="AO92"/>
      <c r="AP92"/>
      <c r="AQ92"/>
    </row>
    <row r="93" spans="1:43" ht="12.75">
      <c r="A93"/>
      <c r="B93"/>
      <c r="C93"/>
      <c r="D93" s="138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Z93" s="1"/>
      <c r="AA93"/>
      <c r="AB93"/>
      <c r="AC93"/>
      <c r="AD93"/>
      <c r="AE93" s="1"/>
      <c r="AF93" s="126"/>
      <c r="AG93"/>
      <c r="AH93"/>
      <c r="AI93"/>
      <c r="AJ93"/>
      <c r="AK93"/>
      <c r="AL93"/>
      <c r="AM93"/>
      <c r="AN93" s="1"/>
      <c r="AO93"/>
      <c r="AP93"/>
      <c r="AQ93"/>
    </row>
    <row r="94" spans="1:43" ht="12.75">
      <c r="A94"/>
      <c r="B94"/>
      <c r="C94"/>
      <c r="D94" s="138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Z94" s="1"/>
      <c r="AA94"/>
      <c r="AB94"/>
      <c r="AC94"/>
      <c r="AD94"/>
      <c r="AE94" s="1"/>
      <c r="AF94" s="126"/>
      <c r="AG94"/>
      <c r="AH94"/>
      <c r="AI94"/>
      <c r="AJ94"/>
      <c r="AK94"/>
      <c r="AL94"/>
      <c r="AM94"/>
      <c r="AN94" s="1"/>
      <c r="AO94"/>
      <c r="AP94"/>
      <c r="AQ94"/>
    </row>
    <row r="95" spans="1:43" ht="12.75">
      <c r="A95"/>
      <c r="B95"/>
      <c r="C95"/>
      <c r="D95" s="138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Z95" s="1"/>
      <c r="AA95"/>
      <c r="AB95"/>
      <c r="AC95"/>
      <c r="AD95"/>
      <c r="AE95" s="1"/>
      <c r="AF95" s="126"/>
      <c r="AG95"/>
      <c r="AH95"/>
      <c r="AI95"/>
      <c r="AJ95"/>
      <c r="AK95"/>
      <c r="AL95"/>
      <c r="AM95"/>
      <c r="AN95" s="1"/>
      <c r="AO95"/>
      <c r="AP95"/>
      <c r="AQ95"/>
    </row>
    <row r="96" spans="1:43" ht="12.75">
      <c r="A96"/>
      <c r="B96"/>
      <c r="C96"/>
      <c r="D96" s="138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Z96" s="1"/>
      <c r="AA96"/>
      <c r="AB96"/>
      <c r="AC96"/>
      <c r="AD96"/>
      <c r="AE96" s="1"/>
      <c r="AF96" s="126"/>
      <c r="AG96"/>
      <c r="AH96"/>
      <c r="AI96"/>
      <c r="AJ96"/>
      <c r="AK96"/>
      <c r="AL96"/>
      <c r="AM96"/>
      <c r="AN96" s="1"/>
      <c r="AO96"/>
      <c r="AP96"/>
      <c r="AQ96"/>
    </row>
    <row r="97" spans="1:43" ht="12.75">
      <c r="A97"/>
      <c r="B97"/>
      <c r="C97"/>
      <c r="D97" s="138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Z97" s="1"/>
      <c r="AA97"/>
      <c r="AB97"/>
      <c r="AC97"/>
      <c r="AD97"/>
      <c r="AE97" s="1"/>
      <c r="AF97" s="126"/>
      <c r="AG97"/>
      <c r="AH97"/>
      <c r="AI97"/>
      <c r="AJ97"/>
      <c r="AK97"/>
      <c r="AL97"/>
      <c r="AM97"/>
      <c r="AN97" s="1"/>
      <c r="AO97"/>
      <c r="AP97"/>
      <c r="AQ97"/>
    </row>
    <row r="98" spans="1:43" ht="12.75">
      <c r="A98"/>
      <c r="B98"/>
      <c r="C98"/>
      <c r="D98" s="13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Z98" s="1"/>
      <c r="AA98"/>
      <c r="AB98"/>
      <c r="AC98"/>
      <c r="AD98"/>
      <c r="AE98" s="1"/>
      <c r="AF98" s="126"/>
      <c r="AG98"/>
      <c r="AH98"/>
      <c r="AI98"/>
      <c r="AJ98"/>
      <c r="AK98"/>
      <c r="AL98"/>
      <c r="AM98"/>
      <c r="AN98" s="1"/>
      <c r="AO98"/>
      <c r="AP98"/>
      <c r="AQ98"/>
    </row>
    <row r="99" spans="1:43" ht="12.75">
      <c r="A99"/>
      <c r="B99"/>
      <c r="C99"/>
      <c r="D99" s="138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Z99" s="1"/>
      <c r="AA99"/>
      <c r="AB99"/>
      <c r="AC99"/>
      <c r="AD99"/>
      <c r="AE99" s="1"/>
      <c r="AF99" s="126"/>
      <c r="AG99"/>
      <c r="AH99"/>
      <c r="AI99"/>
      <c r="AJ99"/>
      <c r="AK99"/>
      <c r="AL99"/>
      <c r="AM99"/>
      <c r="AN99" s="1"/>
      <c r="AO99"/>
      <c r="AP99"/>
      <c r="AQ99"/>
    </row>
    <row r="100" spans="1:43" ht="12.75">
      <c r="A100"/>
      <c r="B100"/>
      <c r="C100"/>
      <c r="D100" s="138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Z100" s="1"/>
      <c r="AA100"/>
      <c r="AB100"/>
      <c r="AC100"/>
      <c r="AD100"/>
      <c r="AE100" s="1"/>
      <c r="AF100" s="126"/>
      <c r="AG100"/>
      <c r="AH100"/>
      <c r="AI100"/>
      <c r="AJ100"/>
      <c r="AK100"/>
      <c r="AL100"/>
      <c r="AM100"/>
      <c r="AN100" s="1"/>
      <c r="AO100"/>
      <c r="AP100"/>
      <c r="AQ100"/>
    </row>
    <row r="101" spans="1:43" ht="12.75">
      <c r="A101"/>
      <c r="B101"/>
      <c r="C101"/>
      <c r="D101" s="138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Z101" s="1"/>
      <c r="AA101"/>
      <c r="AB101"/>
      <c r="AC101"/>
      <c r="AD101"/>
      <c r="AE101" s="1"/>
      <c r="AF101" s="126"/>
      <c r="AG101"/>
      <c r="AH101"/>
      <c r="AI101"/>
      <c r="AJ101"/>
      <c r="AK101"/>
      <c r="AL101"/>
      <c r="AM101"/>
      <c r="AN101" s="1"/>
      <c r="AO101"/>
      <c r="AP101"/>
      <c r="AQ101"/>
    </row>
    <row r="102" spans="1:43" ht="12.75">
      <c r="A102"/>
      <c r="B102"/>
      <c r="C102"/>
      <c r="D102" s="138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Z102" s="1"/>
      <c r="AA102"/>
      <c r="AB102"/>
      <c r="AC102"/>
      <c r="AD102"/>
      <c r="AE102" s="1"/>
      <c r="AF102" s="126"/>
      <c r="AG102"/>
      <c r="AH102"/>
      <c r="AI102"/>
      <c r="AJ102"/>
      <c r="AK102"/>
      <c r="AL102"/>
      <c r="AM102"/>
      <c r="AN102" s="1"/>
      <c r="AO102"/>
      <c r="AP102"/>
      <c r="AQ102"/>
    </row>
    <row r="103" spans="1:43" ht="12.75">
      <c r="A103"/>
      <c r="B103"/>
      <c r="C103"/>
      <c r="D103" s="138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Z103" s="1"/>
      <c r="AA103"/>
      <c r="AB103"/>
      <c r="AC103"/>
      <c r="AD103"/>
      <c r="AE103" s="1"/>
      <c r="AF103" s="126"/>
      <c r="AG103"/>
      <c r="AH103"/>
      <c r="AI103"/>
      <c r="AJ103"/>
      <c r="AK103"/>
      <c r="AL103"/>
      <c r="AM103"/>
      <c r="AN103" s="1"/>
      <c r="AO103"/>
      <c r="AP103"/>
      <c r="AQ103"/>
    </row>
    <row r="104" spans="1:43" ht="12.75">
      <c r="A104"/>
      <c r="B104"/>
      <c r="C104"/>
      <c r="D104" s="138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Z104" s="1"/>
      <c r="AA104"/>
      <c r="AB104"/>
      <c r="AC104"/>
      <c r="AD104"/>
      <c r="AE104" s="1"/>
      <c r="AF104" s="126"/>
      <c r="AG104"/>
      <c r="AH104"/>
      <c r="AI104"/>
      <c r="AJ104"/>
      <c r="AK104"/>
      <c r="AL104"/>
      <c r="AM104"/>
      <c r="AN104" s="1"/>
      <c r="AO104"/>
      <c r="AP104"/>
      <c r="AQ104"/>
    </row>
    <row r="105" spans="1:43" ht="12.75">
      <c r="A105"/>
      <c r="B105"/>
      <c r="C105"/>
      <c r="D105" s="138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Z105" s="1"/>
      <c r="AA105"/>
      <c r="AB105"/>
      <c r="AC105"/>
      <c r="AD105"/>
      <c r="AE105" s="1"/>
      <c r="AF105" s="126"/>
      <c r="AG105"/>
      <c r="AH105"/>
      <c r="AI105"/>
      <c r="AJ105"/>
      <c r="AK105"/>
      <c r="AL105"/>
      <c r="AM105"/>
      <c r="AN105" s="1"/>
      <c r="AO105"/>
      <c r="AP105"/>
      <c r="AQ105"/>
    </row>
    <row r="106" spans="1:43" ht="12.75">
      <c r="A106"/>
      <c r="B106"/>
      <c r="C106"/>
      <c r="D106" s="138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Z106" s="1"/>
      <c r="AA106"/>
      <c r="AB106"/>
      <c r="AC106"/>
      <c r="AD106"/>
      <c r="AE106" s="1"/>
      <c r="AF106" s="126"/>
      <c r="AG106"/>
      <c r="AH106"/>
      <c r="AI106"/>
      <c r="AJ106"/>
      <c r="AK106"/>
      <c r="AL106"/>
      <c r="AM106"/>
      <c r="AN106" s="1"/>
      <c r="AO106"/>
      <c r="AP106"/>
      <c r="AQ106"/>
    </row>
    <row r="107" spans="1:43" ht="12.75">
      <c r="A107"/>
      <c r="B107"/>
      <c r="C107"/>
      <c r="D107" s="138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Z107" s="1"/>
      <c r="AA107"/>
      <c r="AB107"/>
      <c r="AC107"/>
      <c r="AD107"/>
      <c r="AE107" s="1"/>
      <c r="AF107" s="126"/>
      <c r="AG107"/>
      <c r="AH107"/>
      <c r="AI107"/>
      <c r="AJ107"/>
      <c r="AK107"/>
      <c r="AL107"/>
      <c r="AM107"/>
      <c r="AN107" s="1"/>
      <c r="AO107"/>
      <c r="AP107"/>
      <c r="AQ107"/>
    </row>
    <row r="108" spans="1:43" ht="12.75">
      <c r="A108"/>
      <c r="B108"/>
      <c r="C108"/>
      <c r="D108" s="13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Z108" s="1"/>
      <c r="AA108"/>
      <c r="AB108"/>
      <c r="AC108"/>
      <c r="AD108"/>
      <c r="AE108" s="1"/>
      <c r="AF108" s="126"/>
      <c r="AG108"/>
      <c r="AH108"/>
      <c r="AI108"/>
      <c r="AJ108"/>
      <c r="AK108"/>
      <c r="AL108"/>
      <c r="AM108"/>
      <c r="AN108" s="1"/>
      <c r="AO108"/>
      <c r="AP108"/>
      <c r="AQ108"/>
    </row>
    <row r="109" spans="1:43" ht="12.75">
      <c r="A109"/>
      <c r="B109"/>
      <c r="C109"/>
      <c r="D109" s="138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Z109" s="1"/>
      <c r="AA109"/>
      <c r="AB109"/>
      <c r="AC109"/>
      <c r="AD109"/>
      <c r="AE109" s="1"/>
      <c r="AF109" s="126"/>
      <c r="AG109"/>
      <c r="AH109"/>
      <c r="AI109"/>
      <c r="AJ109"/>
      <c r="AK109"/>
      <c r="AL109"/>
      <c r="AM109"/>
      <c r="AN109" s="1"/>
      <c r="AO109"/>
      <c r="AP109"/>
      <c r="AQ109"/>
    </row>
    <row r="110" spans="1:43" ht="12.75">
      <c r="A110"/>
      <c r="B110"/>
      <c r="C110"/>
      <c r="D110" s="138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Z110" s="1"/>
      <c r="AA110"/>
      <c r="AB110"/>
      <c r="AC110"/>
      <c r="AD110"/>
      <c r="AE110" s="1"/>
      <c r="AF110" s="126"/>
      <c r="AG110"/>
      <c r="AH110"/>
      <c r="AI110"/>
      <c r="AJ110"/>
      <c r="AK110"/>
      <c r="AL110"/>
      <c r="AM110"/>
      <c r="AN110" s="1"/>
      <c r="AO110"/>
      <c r="AP110"/>
      <c r="AQ110"/>
    </row>
    <row r="111" spans="1:43" ht="12.75">
      <c r="A111"/>
      <c r="B111"/>
      <c r="C111"/>
      <c r="D111" s="138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Z111" s="1"/>
      <c r="AA111"/>
      <c r="AB111"/>
      <c r="AC111"/>
      <c r="AD111"/>
      <c r="AE111" s="1"/>
      <c r="AF111" s="126"/>
      <c r="AG111"/>
      <c r="AH111"/>
      <c r="AI111"/>
      <c r="AJ111"/>
      <c r="AK111"/>
      <c r="AL111"/>
      <c r="AM111"/>
      <c r="AN111" s="1"/>
      <c r="AO111"/>
      <c r="AP111"/>
      <c r="AQ111"/>
    </row>
    <row r="112" spans="1:43" ht="12.75">
      <c r="A112"/>
      <c r="B112"/>
      <c r="C112"/>
      <c r="D112" s="138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Z112" s="1"/>
      <c r="AA112"/>
      <c r="AB112"/>
      <c r="AC112"/>
      <c r="AD112"/>
      <c r="AE112" s="1"/>
      <c r="AF112" s="126"/>
      <c r="AG112"/>
      <c r="AH112"/>
      <c r="AI112"/>
      <c r="AJ112"/>
      <c r="AK112"/>
      <c r="AL112"/>
      <c r="AM112"/>
      <c r="AN112" s="1"/>
      <c r="AO112"/>
      <c r="AP112"/>
      <c r="AQ112"/>
    </row>
    <row r="113" spans="1:43" ht="12.75">
      <c r="A113"/>
      <c r="B113"/>
      <c r="C113"/>
      <c r="D113" s="138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Z113" s="1"/>
      <c r="AA113"/>
      <c r="AB113"/>
      <c r="AC113"/>
      <c r="AD113"/>
      <c r="AE113" s="1"/>
      <c r="AF113" s="126"/>
      <c r="AG113"/>
      <c r="AH113"/>
      <c r="AI113"/>
      <c r="AJ113"/>
      <c r="AK113"/>
      <c r="AL113"/>
      <c r="AM113"/>
      <c r="AN113" s="1"/>
      <c r="AO113"/>
      <c r="AP113"/>
      <c r="AQ113"/>
    </row>
    <row r="114" spans="1:43" ht="12.75">
      <c r="A114"/>
      <c r="B114"/>
      <c r="C114"/>
      <c r="D114" s="138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Z114" s="1"/>
      <c r="AA114"/>
      <c r="AB114"/>
      <c r="AC114"/>
      <c r="AD114"/>
      <c r="AE114" s="1"/>
      <c r="AF114" s="126"/>
      <c r="AG114"/>
      <c r="AH114"/>
      <c r="AI114"/>
      <c r="AJ114"/>
      <c r="AK114"/>
      <c r="AL114"/>
      <c r="AM114"/>
      <c r="AN114" s="1"/>
      <c r="AO114"/>
      <c r="AP114"/>
      <c r="AQ114"/>
    </row>
    <row r="115" spans="1:43" ht="12.75">
      <c r="A115"/>
      <c r="B115"/>
      <c r="C115"/>
      <c r="D115" s="138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Z115" s="1"/>
      <c r="AA115"/>
      <c r="AB115"/>
      <c r="AC115"/>
      <c r="AD115"/>
      <c r="AE115" s="1"/>
      <c r="AF115" s="126"/>
      <c r="AG115"/>
      <c r="AH115"/>
      <c r="AI115"/>
      <c r="AJ115"/>
      <c r="AK115"/>
      <c r="AL115"/>
      <c r="AM115"/>
      <c r="AN115" s="1"/>
      <c r="AO115"/>
      <c r="AP115"/>
      <c r="AQ115"/>
    </row>
    <row r="116" spans="1:43" ht="12.75">
      <c r="A116"/>
      <c r="B116"/>
      <c r="C116"/>
      <c r="D116" s="138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Z116" s="1"/>
      <c r="AA116"/>
      <c r="AB116"/>
      <c r="AC116"/>
      <c r="AD116"/>
      <c r="AE116" s="1"/>
      <c r="AF116" s="126"/>
      <c r="AG116"/>
      <c r="AH116"/>
      <c r="AI116"/>
      <c r="AJ116"/>
      <c r="AK116"/>
      <c r="AL116"/>
      <c r="AM116"/>
      <c r="AN116" s="1"/>
      <c r="AO116"/>
      <c r="AP116"/>
      <c r="AQ116"/>
    </row>
    <row r="117" spans="1:43" ht="12.75">
      <c r="A117"/>
      <c r="B117"/>
      <c r="C117"/>
      <c r="D117" s="138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Z117" s="1"/>
      <c r="AA117"/>
      <c r="AB117"/>
      <c r="AC117"/>
      <c r="AD117"/>
      <c r="AE117" s="1"/>
      <c r="AF117" s="126"/>
      <c r="AG117"/>
      <c r="AH117"/>
      <c r="AI117"/>
      <c r="AJ117"/>
      <c r="AK117"/>
      <c r="AL117"/>
      <c r="AM117"/>
      <c r="AN117" s="1"/>
      <c r="AO117"/>
      <c r="AP117"/>
      <c r="AQ117"/>
    </row>
    <row r="118" spans="1:43" ht="12.75">
      <c r="A118"/>
      <c r="B118"/>
      <c r="C118"/>
      <c r="D118" s="13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Z118" s="1"/>
      <c r="AA118"/>
      <c r="AB118"/>
      <c r="AC118"/>
      <c r="AD118"/>
      <c r="AE118" s="1"/>
      <c r="AF118" s="126"/>
      <c r="AG118"/>
      <c r="AH118"/>
      <c r="AI118"/>
      <c r="AJ118"/>
      <c r="AK118"/>
      <c r="AL118"/>
      <c r="AM118"/>
      <c r="AN118" s="1"/>
      <c r="AO118"/>
      <c r="AP118"/>
      <c r="AQ118"/>
    </row>
    <row r="119" spans="1:43" ht="12.75">
      <c r="A119"/>
      <c r="B119"/>
      <c r="C119"/>
      <c r="D119" s="138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Z119" s="1"/>
      <c r="AA119"/>
      <c r="AB119"/>
      <c r="AC119"/>
      <c r="AD119"/>
      <c r="AE119" s="1"/>
      <c r="AF119" s="126"/>
      <c r="AG119"/>
      <c r="AH119"/>
      <c r="AI119"/>
      <c r="AJ119"/>
      <c r="AK119"/>
      <c r="AL119"/>
      <c r="AM119"/>
      <c r="AN119" s="1"/>
      <c r="AO119"/>
      <c r="AP119"/>
      <c r="AQ119"/>
    </row>
    <row r="120" spans="1:43" ht="12.75">
      <c r="A120"/>
      <c r="B120"/>
      <c r="C120"/>
      <c r="D120" s="138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Z120" s="1"/>
      <c r="AA120"/>
      <c r="AB120"/>
      <c r="AC120"/>
      <c r="AD120"/>
      <c r="AE120" s="1"/>
      <c r="AF120" s="126"/>
      <c r="AG120"/>
      <c r="AH120"/>
      <c r="AI120"/>
      <c r="AJ120"/>
      <c r="AK120"/>
      <c r="AL120"/>
      <c r="AM120"/>
      <c r="AN120" s="1"/>
      <c r="AO120"/>
      <c r="AP120"/>
      <c r="AQ120"/>
    </row>
    <row r="121" spans="1:43" ht="12.75">
      <c r="A121"/>
      <c r="B121"/>
      <c r="C121"/>
      <c r="D121" s="138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Z121" s="1"/>
      <c r="AA121"/>
      <c r="AB121"/>
      <c r="AC121"/>
      <c r="AD121"/>
      <c r="AE121" s="1"/>
      <c r="AF121" s="126"/>
      <c r="AG121"/>
      <c r="AH121"/>
      <c r="AI121"/>
      <c r="AJ121"/>
      <c r="AK121"/>
      <c r="AL121"/>
      <c r="AM121"/>
      <c r="AN121" s="1"/>
      <c r="AO121"/>
      <c r="AP121"/>
      <c r="AQ121"/>
    </row>
    <row r="122" spans="1:43" ht="12.75">
      <c r="A122"/>
      <c r="B122"/>
      <c r="C122"/>
      <c r="D122" s="138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Z122" s="1"/>
      <c r="AA122"/>
      <c r="AB122"/>
      <c r="AC122"/>
      <c r="AD122"/>
      <c r="AE122" s="1"/>
      <c r="AF122" s="126"/>
      <c r="AG122"/>
      <c r="AH122"/>
      <c r="AI122"/>
      <c r="AJ122"/>
      <c r="AK122"/>
      <c r="AL122"/>
      <c r="AM122"/>
      <c r="AN122" s="1"/>
      <c r="AO122"/>
      <c r="AP122"/>
      <c r="AQ122"/>
    </row>
    <row r="123" spans="1:43" ht="12.75">
      <c r="A123"/>
      <c r="B123"/>
      <c r="C123"/>
      <c r="D123" s="138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Z123" s="1"/>
      <c r="AA123"/>
      <c r="AB123"/>
      <c r="AC123"/>
      <c r="AD123"/>
      <c r="AE123" s="1"/>
      <c r="AF123" s="126"/>
      <c r="AG123"/>
      <c r="AH123"/>
      <c r="AI123"/>
      <c r="AJ123"/>
      <c r="AK123"/>
      <c r="AL123"/>
      <c r="AM123"/>
      <c r="AN123" s="1"/>
      <c r="AO123"/>
      <c r="AP123"/>
      <c r="AQ123"/>
    </row>
    <row r="124" spans="1:43" ht="12.75">
      <c r="A124"/>
      <c r="B124"/>
      <c r="C124"/>
      <c r="D124" s="138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Z124" s="1"/>
      <c r="AA124"/>
      <c r="AB124"/>
      <c r="AC124"/>
      <c r="AD124"/>
      <c r="AE124" s="1"/>
      <c r="AF124" s="126"/>
      <c r="AG124"/>
      <c r="AH124"/>
      <c r="AI124"/>
      <c r="AJ124"/>
      <c r="AK124"/>
      <c r="AL124"/>
      <c r="AM124"/>
      <c r="AN124" s="1"/>
      <c r="AO124"/>
      <c r="AP124"/>
      <c r="AQ124"/>
    </row>
    <row r="125" spans="1:43" ht="12.75">
      <c r="A125"/>
      <c r="B125"/>
      <c r="C125"/>
      <c r="D125" s="138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Z125" s="1"/>
      <c r="AA125"/>
      <c r="AB125"/>
      <c r="AC125"/>
      <c r="AD125"/>
      <c r="AE125" s="1"/>
      <c r="AF125" s="126"/>
      <c r="AG125"/>
      <c r="AH125"/>
      <c r="AI125"/>
      <c r="AJ125"/>
      <c r="AK125"/>
      <c r="AL125"/>
      <c r="AM125"/>
      <c r="AN125" s="1"/>
      <c r="AO125"/>
      <c r="AP125"/>
      <c r="AQ125"/>
    </row>
    <row r="126" spans="1:43" ht="12.75">
      <c r="A126"/>
      <c r="B126"/>
      <c r="C126"/>
      <c r="D126" s="138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Z126" s="1"/>
      <c r="AA126"/>
      <c r="AB126"/>
      <c r="AC126"/>
      <c r="AD126"/>
      <c r="AE126" s="1"/>
      <c r="AF126" s="126"/>
      <c r="AG126"/>
      <c r="AH126"/>
      <c r="AI126"/>
      <c r="AJ126"/>
      <c r="AK126"/>
      <c r="AL126"/>
      <c r="AM126"/>
      <c r="AN126" s="1"/>
      <c r="AO126"/>
      <c r="AP126"/>
      <c r="AQ126"/>
    </row>
    <row r="127" spans="1:43" ht="12.75">
      <c r="A127"/>
      <c r="B127"/>
      <c r="C127"/>
      <c r="D127" s="138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Z127" s="1"/>
      <c r="AA127"/>
      <c r="AB127"/>
      <c r="AC127"/>
      <c r="AD127"/>
      <c r="AE127" s="1"/>
      <c r="AF127" s="126"/>
      <c r="AG127"/>
      <c r="AH127"/>
      <c r="AI127"/>
      <c r="AJ127"/>
      <c r="AK127"/>
      <c r="AL127"/>
      <c r="AM127"/>
      <c r="AN127" s="1"/>
      <c r="AO127"/>
      <c r="AP127"/>
      <c r="AQ127"/>
    </row>
    <row r="128" spans="1:43" ht="12.75">
      <c r="A128"/>
      <c r="B128"/>
      <c r="C128"/>
      <c r="D128" s="13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Z128" s="1"/>
      <c r="AA128"/>
      <c r="AB128"/>
      <c r="AC128"/>
      <c r="AD128"/>
      <c r="AE128" s="1"/>
      <c r="AF128" s="126"/>
      <c r="AG128"/>
      <c r="AH128"/>
      <c r="AI128"/>
      <c r="AJ128"/>
      <c r="AK128"/>
      <c r="AL128"/>
      <c r="AM128"/>
      <c r="AN128" s="1"/>
      <c r="AO128"/>
      <c r="AP128"/>
      <c r="AQ128"/>
    </row>
    <row r="129" spans="1:43" ht="12.75">
      <c r="A129"/>
      <c r="B129"/>
      <c r="C129"/>
      <c r="D129" s="138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Z129" s="1"/>
      <c r="AA129"/>
      <c r="AB129"/>
      <c r="AC129"/>
      <c r="AD129"/>
      <c r="AE129" s="1"/>
      <c r="AF129" s="126"/>
      <c r="AG129"/>
      <c r="AH129"/>
      <c r="AI129"/>
      <c r="AJ129"/>
      <c r="AK129"/>
      <c r="AL129"/>
      <c r="AM129"/>
      <c r="AN129" s="1"/>
      <c r="AO129"/>
      <c r="AP129"/>
      <c r="AQ129"/>
    </row>
    <row r="130" spans="1:43" ht="12.75">
      <c r="A130"/>
      <c r="B130"/>
      <c r="C130"/>
      <c r="D130" s="138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Z130" s="1"/>
      <c r="AA130"/>
      <c r="AB130"/>
      <c r="AC130"/>
      <c r="AD130"/>
      <c r="AE130" s="1"/>
      <c r="AF130" s="126"/>
      <c r="AG130"/>
      <c r="AH130"/>
      <c r="AI130"/>
      <c r="AJ130"/>
      <c r="AK130"/>
      <c r="AL130"/>
      <c r="AM130"/>
      <c r="AN130" s="1"/>
      <c r="AO130"/>
      <c r="AP130"/>
      <c r="AQ130"/>
    </row>
    <row r="131" spans="1:43" ht="12.75">
      <c r="A131"/>
      <c r="B131"/>
      <c r="C131"/>
      <c r="D131" s="138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Z131" s="1"/>
      <c r="AA131"/>
      <c r="AB131"/>
      <c r="AC131"/>
      <c r="AD131"/>
      <c r="AE131" s="1"/>
      <c r="AF131" s="126"/>
      <c r="AG131"/>
      <c r="AH131"/>
      <c r="AI131"/>
      <c r="AJ131"/>
      <c r="AK131"/>
      <c r="AL131"/>
      <c r="AM131"/>
      <c r="AN131" s="1"/>
      <c r="AO131"/>
      <c r="AP131"/>
      <c r="AQ131"/>
    </row>
    <row r="132" spans="1:43" ht="12.75">
      <c r="A132"/>
      <c r="B132"/>
      <c r="C132"/>
      <c r="D132" s="138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Z132" s="1"/>
      <c r="AA132"/>
      <c r="AB132"/>
      <c r="AC132"/>
      <c r="AD132"/>
      <c r="AE132" s="1"/>
      <c r="AF132" s="126"/>
      <c r="AG132"/>
      <c r="AH132"/>
      <c r="AI132"/>
      <c r="AJ132"/>
      <c r="AK132"/>
      <c r="AL132"/>
      <c r="AM132"/>
      <c r="AN132" s="1"/>
      <c r="AO132"/>
      <c r="AP132"/>
      <c r="AQ132"/>
    </row>
    <row r="133" spans="1:43" ht="12.75">
      <c r="A133"/>
      <c r="B133"/>
      <c r="C133"/>
      <c r="D133" s="138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Z133" s="1"/>
      <c r="AA133"/>
      <c r="AB133"/>
      <c r="AC133"/>
      <c r="AD133"/>
      <c r="AE133" s="1"/>
      <c r="AF133" s="126"/>
      <c r="AG133"/>
      <c r="AH133"/>
      <c r="AI133"/>
      <c r="AJ133"/>
      <c r="AK133"/>
      <c r="AL133"/>
      <c r="AM133"/>
      <c r="AN133" s="1"/>
      <c r="AO133"/>
      <c r="AP133"/>
      <c r="AQ133"/>
    </row>
    <row r="134" spans="1:43" ht="12.75">
      <c r="A134"/>
      <c r="B134"/>
      <c r="C134"/>
      <c r="D134" s="138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Z134" s="1"/>
      <c r="AA134"/>
      <c r="AB134"/>
      <c r="AC134"/>
      <c r="AD134"/>
      <c r="AE134" s="1"/>
      <c r="AF134" s="126"/>
      <c r="AG134"/>
      <c r="AH134"/>
      <c r="AI134"/>
      <c r="AJ134"/>
      <c r="AK134"/>
      <c r="AL134"/>
      <c r="AM134"/>
      <c r="AN134" s="1"/>
      <c r="AO134"/>
      <c r="AP134"/>
      <c r="AQ134"/>
    </row>
    <row r="135" spans="1:43" ht="12.75">
      <c r="A135"/>
      <c r="B135"/>
      <c r="C135"/>
      <c r="D135" s="138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Z135" s="1"/>
      <c r="AA135"/>
      <c r="AB135"/>
      <c r="AC135"/>
      <c r="AD135"/>
      <c r="AE135" s="1"/>
      <c r="AF135" s="126"/>
      <c r="AG135"/>
      <c r="AH135"/>
      <c r="AI135"/>
      <c r="AJ135"/>
      <c r="AK135"/>
      <c r="AL135"/>
      <c r="AM135"/>
      <c r="AN135" s="1"/>
      <c r="AO135"/>
      <c r="AP135"/>
      <c r="AQ135"/>
    </row>
    <row r="136" spans="1:43" ht="12.75">
      <c r="A136"/>
      <c r="B136"/>
      <c r="C136"/>
      <c r="D136" s="138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Z136" s="1"/>
      <c r="AA136"/>
      <c r="AB136"/>
      <c r="AC136"/>
      <c r="AD136"/>
      <c r="AE136" s="1"/>
      <c r="AF136" s="126"/>
      <c r="AG136"/>
      <c r="AH136"/>
      <c r="AI136"/>
      <c r="AJ136"/>
      <c r="AK136"/>
      <c r="AL136"/>
      <c r="AM136"/>
      <c r="AN136" s="1"/>
      <c r="AO136"/>
      <c r="AP136"/>
      <c r="AQ136"/>
    </row>
    <row r="137" spans="1:43" ht="12.75">
      <c r="A137"/>
      <c r="B137"/>
      <c r="C137"/>
      <c r="D137" s="138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Z137" s="1"/>
      <c r="AA137"/>
      <c r="AB137"/>
      <c r="AC137"/>
      <c r="AD137"/>
      <c r="AE137" s="1"/>
      <c r="AF137" s="126"/>
      <c r="AG137"/>
      <c r="AH137"/>
      <c r="AI137"/>
      <c r="AJ137"/>
      <c r="AK137"/>
      <c r="AL137"/>
      <c r="AM137"/>
      <c r="AN137" s="1"/>
      <c r="AO137"/>
      <c r="AP137"/>
      <c r="AQ137"/>
    </row>
    <row r="138" spans="1:43" ht="12.75">
      <c r="A138"/>
      <c r="B138"/>
      <c r="C138"/>
      <c r="D138" s="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Z138" s="1"/>
      <c r="AA138"/>
      <c r="AB138"/>
      <c r="AC138"/>
      <c r="AD138"/>
      <c r="AE138" s="1"/>
      <c r="AF138" s="126"/>
      <c r="AG138"/>
      <c r="AH138"/>
      <c r="AI138"/>
      <c r="AJ138"/>
      <c r="AK138"/>
      <c r="AL138"/>
      <c r="AM138"/>
      <c r="AN138" s="1"/>
      <c r="AO138"/>
      <c r="AP138"/>
      <c r="AQ138"/>
    </row>
    <row r="139" spans="1:43" ht="12.75">
      <c r="A139"/>
      <c r="B139"/>
      <c r="C139"/>
      <c r="D139" s="138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Z139" s="1"/>
      <c r="AA139"/>
      <c r="AB139"/>
      <c r="AC139"/>
      <c r="AD139"/>
      <c r="AE139" s="1"/>
      <c r="AF139" s="126"/>
      <c r="AG139"/>
      <c r="AH139"/>
      <c r="AI139"/>
      <c r="AJ139"/>
      <c r="AK139"/>
      <c r="AL139"/>
      <c r="AM139"/>
      <c r="AN139" s="1"/>
      <c r="AO139"/>
      <c r="AP139"/>
      <c r="AQ139"/>
    </row>
    <row r="140" spans="1:43" ht="12.75">
      <c r="A140"/>
      <c r="B140"/>
      <c r="C140"/>
      <c r="D140" s="138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Z140" s="1"/>
      <c r="AA140"/>
      <c r="AB140"/>
      <c r="AC140"/>
      <c r="AD140"/>
      <c r="AE140" s="1"/>
      <c r="AF140" s="126"/>
      <c r="AG140"/>
      <c r="AH140"/>
      <c r="AI140"/>
      <c r="AJ140"/>
      <c r="AK140"/>
      <c r="AL140"/>
      <c r="AM140"/>
      <c r="AN140" s="1"/>
      <c r="AO140"/>
      <c r="AP140"/>
      <c r="AQ140"/>
    </row>
    <row r="141" spans="1:43" ht="12.75">
      <c r="A141"/>
      <c r="B141"/>
      <c r="C141"/>
      <c r="D141" s="138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Z141" s="1"/>
      <c r="AA141"/>
      <c r="AB141"/>
      <c r="AC141"/>
      <c r="AD141"/>
      <c r="AE141" s="1"/>
      <c r="AF141" s="126"/>
      <c r="AG141"/>
      <c r="AH141"/>
      <c r="AI141"/>
      <c r="AJ141"/>
      <c r="AK141"/>
      <c r="AL141"/>
      <c r="AM141"/>
      <c r="AN141" s="1"/>
      <c r="AO141"/>
      <c r="AP141"/>
      <c r="AQ141"/>
    </row>
    <row r="142" spans="1:43" ht="12.75">
      <c r="A142"/>
      <c r="B142"/>
      <c r="C142"/>
      <c r="D142" s="138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Z142" s="1"/>
      <c r="AA142"/>
      <c r="AB142"/>
      <c r="AC142"/>
      <c r="AD142"/>
      <c r="AE142" s="1"/>
      <c r="AF142" s="126"/>
      <c r="AG142"/>
      <c r="AH142"/>
      <c r="AI142"/>
      <c r="AJ142"/>
      <c r="AK142"/>
      <c r="AL142"/>
      <c r="AM142"/>
      <c r="AN142" s="1"/>
      <c r="AO142"/>
      <c r="AP142"/>
      <c r="AQ142"/>
    </row>
    <row r="143" spans="1:43" ht="12.75">
      <c r="A143"/>
      <c r="B143"/>
      <c r="C143"/>
      <c r="D143" s="138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Z143" s="1"/>
      <c r="AA143"/>
      <c r="AB143"/>
      <c r="AC143"/>
      <c r="AD143"/>
      <c r="AE143" s="1"/>
      <c r="AF143" s="126"/>
      <c r="AG143"/>
      <c r="AH143"/>
      <c r="AI143"/>
      <c r="AJ143"/>
      <c r="AK143"/>
      <c r="AL143"/>
      <c r="AM143"/>
      <c r="AN143" s="1"/>
      <c r="AO143"/>
      <c r="AP143"/>
      <c r="AQ143"/>
    </row>
    <row r="144" spans="1:43" ht="12.75">
      <c r="A144"/>
      <c r="B144"/>
      <c r="C144"/>
      <c r="D144" s="138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Z144" s="1"/>
      <c r="AA144"/>
      <c r="AB144"/>
      <c r="AC144"/>
      <c r="AD144"/>
      <c r="AE144" s="1"/>
      <c r="AF144" s="126"/>
      <c r="AG144"/>
      <c r="AH144"/>
      <c r="AI144"/>
      <c r="AJ144"/>
      <c r="AK144"/>
      <c r="AL144"/>
      <c r="AM144"/>
      <c r="AN144" s="1"/>
      <c r="AO144"/>
      <c r="AP144"/>
      <c r="AQ144"/>
    </row>
    <row r="145" spans="1:43" ht="12.75">
      <c r="A145"/>
      <c r="B145"/>
      <c r="C145"/>
      <c r="D145" s="138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Z145" s="1"/>
      <c r="AA145"/>
      <c r="AB145"/>
      <c r="AC145"/>
      <c r="AD145"/>
      <c r="AE145" s="1"/>
      <c r="AF145" s="126"/>
      <c r="AG145"/>
      <c r="AH145"/>
      <c r="AI145"/>
      <c r="AJ145"/>
      <c r="AK145"/>
      <c r="AL145"/>
      <c r="AM145"/>
      <c r="AN145" s="1"/>
      <c r="AO145"/>
      <c r="AP145"/>
      <c r="AQ145"/>
    </row>
    <row r="146" spans="1:43" ht="12.75">
      <c r="A146"/>
      <c r="B146"/>
      <c r="C146"/>
      <c r="D146" s="138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Z146" s="1"/>
      <c r="AA146"/>
      <c r="AB146"/>
      <c r="AC146"/>
      <c r="AD146"/>
      <c r="AE146" s="1"/>
      <c r="AF146" s="126"/>
      <c r="AG146"/>
      <c r="AH146"/>
      <c r="AI146"/>
      <c r="AJ146"/>
      <c r="AK146"/>
      <c r="AL146"/>
      <c r="AM146"/>
      <c r="AN146" s="1"/>
      <c r="AO146"/>
      <c r="AP146"/>
      <c r="AQ146"/>
    </row>
    <row r="147" spans="1:43" ht="12.75">
      <c r="A147"/>
      <c r="B147"/>
      <c r="C147"/>
      <c r="D147" s="138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Z147" s="1"/>
      <c r="AA147"/>
      <c r="AB147"/>
      <c r="AC147"/>
      <c r="AD147"/>
      <c r="AE147" s="1"/>
      <c r="AF147" s="126"/>
      <c r="AG147"/>
      <c r="AH147"/>
      <c r="AI147"/>
      <c r="AJ147"/>
      <c r="AK147"/>
      <c r="AL147"/>
      <c r="AM147"/>
      <c r="AN147" s="1"/>
      <c r="AO147"/>
      <c r="AP147"/>
      <c r="AQ147"/>
    </row>
    <row r="148" spans="1:43" ht="12.75">
      <c r="A148"/>
      <c r="B148"/>
      <c r="C148"/>
      <c r="D148" s="13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Z148" s="1"/>
      <c r="AA148"/>
      <c r="AB148"/>
      <c r="AC148"/>
      <c r="AD148"/>
      <c r="AE148" s="1"/>
      <c r="AF148" s="126"/>
      <c r="AG148"/>
      <c r="AH148"/>
      <c r="AI148"/>
      <c r="AJ148"/>
      <c r="AK148"/>
      <c r="AL148"/>
      <c r="AM148"/>
      <c r="AN148" s="1"/>
      <c r="AO148"/>
      <c r="AP148"/>
      <c r="AQ148"/>
    </row>
    <row r="149" spans="1:43" ht="12.75">
      <c r="A149"/>
      <c r="B149"/>
      <c r="C149"/>
      <c r="D149" s="138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Z149" s="1"/>
      <c r="AA149"/>
      <c r="AB149"/>
      <c r="AC149"/>
      <c r="AD149"/>
      <c r="AE149" s="1"/>
      <c r="AF149" s="126"/>
      <c r="AG149"/>
      <c r="AH149"/>
      <c r="AI149"/>
      <c r="AJ149"/>
      <c r="AK149"/>
      <c r="AL149"/>
      <c r="AM149"/>
      <c r="AN149" s="1"/>
      <c r="AO149"/>
      <c r="AP149"/>
      <c r="AQ149"/>
    </row>
    <row r="150" spans="1:43" ht="12.75">
      <c r="A150"/>
      <c r="B150"/>
      <c r="C150"/>
      <c r="D150" s="138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Z150" s="1"/>
      <c r="AA150"/>
      <c r="AB150"/>
      <c r="AC150"/>
      <c r="AD150"/>
      <c r="AE150" s="1"/>
      <c r="AF150" s="126"/>
      <c r="AG150"/>
      <c r="AH150"/>
      <c r="AI150"/>
      <c r="AJ150"/>
      <c r="AK150"/>
      <c r="AL150"/>
      <c r="AM150"/>
      <c r="AN150" s="1"/>
      <c r="AO150"/>
      <c r="AP150"/>
      <c r="AQ150"/>
    </row>
    <row r="151" spans="1:43" ht="12.75">
      <c r="A151"/>
      <c r="B151"/>
      <c r="C151"/>
      <c r="D151" s="138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Z151" s="1"/>
      <c r="AA151"/>
      <c r="AB151"/>
      <c r="AC151"/>
      <c r="AD151"/>
      <c r="AE151" s="1"/>
      <c r="AF151" s="126"/>
      <c r="AG151"/>
      <c r="AH151"/>
      <c r="AI151"/>
      <c r="AJ151"/>
      <c r="AK151"/>
      <c r="AL151"/>
      <c r="AM151"/>
      <c r="AN151" s="1"/>
      <c r="AO151"/>
      <c r="AP151"/>
      <c r="AQ151"/>
    </row>
    <row r="152" spans="1:43" ht="12.75">
      <c r="A152"/>
      <c r="B152"/>
      <c r="C152"/>
      <c r="D152" s="138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Z152" s="1"/>
      <c r="AA152"/>
      <c r="AB152"/>
      <c r="AC152"/>
      <c r="AD152"/>
      <c r="AE152" s="1"/>
      <c r="AF152" s="126"/>
      <c r="AG152"/>
      <c r="AH152"/>
      <c r="AI152"/>
      <c r="AJ152"/>
      <c r="AK152"/>
      <c r="AL152"/>
      <c r="AM152"/>
      <c r="AN152" s="1"/>
      <c r="AO152"/>
      <c r="AP152"/>
      <c r="AQ152"/>
    </row>
    <row r="153" spans="1:43" ht="12.75">
      <c r="A153"/>
      <c r="B153"/>
      <c r="C153"/>
      <c r="D153" s="138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Z153" s="1"/>
      <c r="AA153"/>
      <c r="AB153"/>
      <c r="AC153"/>
      <c r="AD153"/>
      <c r="AE153" s="1"/>
      <c r="AF153" s="126"/>
      <c r="AG153"/>
      <c r="AH153"/>
      <c r="AI153"/>
      <c r="AJ153"/>
      <c r="AK153"/>
      <c r="AL153"/>
      <c r="AM153"/>
      <c r="AN153" s="1"/>
      <c r="AO153"/>
      <c r="AP153"/>
      <c r="AQ153"/>
    </row>
    <row r="154" spans="1:43" ht="12.75">
      <c r="A154"/>
      <c r="B154"/>
      <c r="C154"/>
      <c r="D154" s="138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Z154" s="1"/>
      <c r="AA154"/>
      <c r="AB154"/>
      <c r="AC154"/>
      <c r="AD154"/>
      <c r="AE154" s="1"/>
      <c r="AF154" s="126"/>
      <c r="AG154"/>
      <c r="AH154"/>
      <c r="AI154"/>
      <c r="AJ154"/>
      <c r="AK154"/>
      <c r="AL154"/>
      <c r="AM154"/>
      <c r="AN154" s="1"/>
      <c r="AO154"/>
      <c r="AP154"/>
      <c r="AQ154"/>
    </row>
    <row r="155" spans="1:43" ht="12.75">
      <c r="A155"/>
      <c r="B155"/>
      <c r="C155"/>
      <c r="D155" s="138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Z155" s="1"/>
      <c r="AA155"/>
      <c r="AB155"/>
      <c r="AC155"/>
      <c r="AD155"/>
      <c r="AE155" s="1"/>
      <c r="AF155" s="126"/>
      <c r="AG155"/>
      <c r="AH155"/>
      <c r="AI155"/>
      <c r="AJ155"/>
      <c r="AK155"/>
      <c r="AL155"/>
      <c r="AM155"/>
      <c r="AN155" s="1"/>
      <c r="AO155"/>
      <c r="AP155"/>
      <c r="AQ155"/>
    </row>
    <row r="156" spans="1:43" ht="12.75">
      <c r="A156"/>
      <c r="B156"/>
      <c r="C156"/>
      <c r="D156" s="138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Z156" s="1"/>
      <c r="AA156"/>
      <c r="AB156"/>
      <c r="AC156"/>
      <c r="AD156"/>
      <c r="AE156" s="1"/>
      <c r="AF156" s="126"/>
      <c r="AG156"/>
      <c r="AH156"/>
      <c r="AI156"/>
      <c r="AJ156"/>
      <c r="AK156"/>
      <c r="AL156"/>
      <c r="AM156"/>
      <c r="AN156" s="1"/>
      <c r="AO156"/>
      <c r="AP156"/>
      <c r="AQ156"/>
    </row>
    <row r="157" spans="1:43" ht="12.75">
      <c r="A157"/>
      <c r="B157"/>
      <c r="C157"/>
      <c r="D157" s="138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Z157" s="1"/>
      <c r="AA157"/>
      <c r="AB157"/>
      <c r="AC157"/>
      <c r="AD157"/>
      <c r="AE157" s="1"/>
      <c r="AF157" s="126"/>
      <c r="AG157"/>
      <c r="AH157"/>
      <c r="AI157"/>
      <c r="AJ157"/>
      <c r="AK157"/>
      <c r="AL157"/>
      <c r="AM157"/>
      <c r="AN157" s="1"/>
      <c r="AO157"/>
      <c r="AP157"/>
      <c r="AQ157"/>
    </row>
    <row r="158" spans="1:43" ht="12.75">
      <c r="A158"/>
      <c r="B158"/>
      <c r="C158"/>
      <c r="D158" s="13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Z158" s="1"/>
      <c r="AA158"/>
      <c r="AB158"/>
      <c r="AC158"/>
      <c r="AD158"/>
      <c r="AE158" s="1"/>
      <c r="AF158" s="126"/>
      <c r="AG158"/>
      <c r="AH158"/>
      <c r="AI158"/>
      <c r="AJ158"/>
      <c r="AK158"/>
      <c r="AL158"/>
      <c r="AM158"/>
      <c r="AN158" s="1"/>
      <c r="AO158"/>
      <c r="AP158"/>
      <c r="AQ158"/>
    </row>
    <row r="159" spans="1:43" ht="12.75">
      <c r="A159"/>
      <c r="B159"/>
      <c r="C159"/>
      <c r="D159" s="138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Z159" s="1"/>
      <c r="AA159"/>
      <c r="AB159"/>
      <c r="AC159"/>
      <c r="AD159"/>
      <c r="AE159" s="1"/>
      <c r="AF159" s="126"/>
      <c r="AG159"/>
      <c r="AH159"/>
      <c r="AI159"/>
      <c r="AJ159"/>
      <c r="AK159"/>
      <c r="AL159"/>
      <c r="AM159"/>
      <c r="AN159" s="1"/>
      <c r="AO159"/>
      <c r="AP159"/>
      <c r="AQ159"/>
    </row>
    <row r="160" spans="1:43" ht="12.75">
      <c r="A160"/>
      <c r="B160"/>
      <c r="C160"/>
      <c r="D160" s="138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Z160" s="1"/>
      <c r="AA160"/>
      <c r="AB160"/>
      <c r="AC160"/>
      <c r="AD160"/>
      <c r="AE160" s="1"/>
      <c r="AF160" s="126"/>
      <c r="AG160"/>
      <c r="AH160"/>
      <c r="AI160"/>
      <c r="AJ160"/>
      <c r="AK160"/>
      <c r="AL160"/>
      <c r="AM160"/>
      <c r="AN160" s="1"/>
      <c r="AO160"/>
      <c r="AP160"/>
      <c r="AQ160"/>
    </row>
    <row r="161" spans="1:43" ht="12.75">
      <c r="A161"/>
      <c r="B161"/>
      <c r="C161"/>
      <c r="D161" s="138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Z161" s="1"/>
      <c r="AA161"/>
      <c r="AB161"/>
      <c r="AC161"/>
      <c r="AD161"/>
      <c r="AE161" s="1"/>
      <c r="AF161" s="126"/>
      <c r="AG161"/>
      <c r="AH161"/>
      <c r="AI161"/>
      <c r="AJ161"/>
      <c r="AK161"/>
      <c r="AL161"/>
      <c r="AM161"/>
      <c r="AN161" s="1"/>
      <c r="AO161"/>
      <c r="AP161"/>
      <c r="AQ161"/>
    </row>
    <row r="162" spans="1:43" ht="12.75">
      <c r="A162"/>
      <c r="B162"/>
      <c r="C162"/>
      <c r="D162" s="138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Z162" s="1"/>
      <c r="AA162"/>
      <c r="AB162"/>
      <c r="AC162"/>
      <c r="AD162"/>
      <c r="AE162" s="1"/>
      <c r="AF162" s="126"/>
      <c r="AG162"/>
      <c r="AH162"/>
      <c r="AI162"/>
      <c r="AJ162"/>
      <c r="AK162"/>
      <c r="AL162"/>
      <c r="AM162"/>
      <c r="AN162" s="1"/>
      <c r="AO162"/>
      <c r="AP162"/>
      <c r="AQ162"/>
    </row>
    <row r="163" spans="1:43" ht="12.75">
      <c r="A163"/>
      <c r="B163"/>
      <c r="C163"/>
      <c r="D163" s="138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Z163" s="1"/>
      <c r="AA163"/>
      <c r="AB163"/>
      <c r="AC163"/>
      <c r="AD163"/>
      <c r="AE163" s="1"/>
      <c r="AF163" s="126"/>
      <c r="AG163"/>
      <c r="AH163"/>
      <c r="AI163"/>
      <c r="AJ163"/>
      <c r="AK163"/>
      <c r="AL163"/>
      <c r="AM163"/>
      <c r="AN163" s="1"/>
      <c r="AO163"/>
      <c r="AP163"/>
      <c r="AQ163"/>
    </row>
    <row r="164" spans="1:43" ht="12.75">
      <c r="A164"/>
      <c r="B164"/>
      <c r="C164"/>
      <c r="D164" s="138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Z164" s="1"/>
      <c r="AA164"/>
      <c r="AB164"/>
      <c r="AC164"/>
      <c r="AD164"/>
      <c r="AE164" s="1"/>
      <c r="AF164" s="126"/>
      <c r="AG164"/>
      <c r="AH164"/>
      <c r="AI164"/>
      <c r="AJ164"/>
      <c r="AK164"/>
      <c r="AL164"/>
      <c r="AM164"/>
      <c r="AN164" s="1"/>
      <c r="AO164"/>
      <c r="AP164"/>
      <c r="AQ164"/>
    </row>
    <row r="165" spans="1:43" ht="12.75">
      <c r="A165"/>
      <c r="B165"/>
      <c r="C165"/>
      <c r="D165" s="138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Z165" s="1"/>
      <c r="AA165"/>
      <c r="AB165"/>
      <c r="AC165"/>
      <c r="AD165"/>
      <c r="AE165" s="1"/>
      <c r="AF165" s="126"/>
      <c r="AG165"/>
      <c r="AH165"/>
      <c r="AI165"/>
      <c r="AJ165"/>
      <c r="AK165"/>
      <c r="AL165"/>
      <c r="AM165"/>
      <c r="AN165" s="1"/>
      <c r="AO165"/>
      <c r="AP165"/>
      <c r="AQ165"/>
    </row>
    <row r="166" spans="1:43" ht="12.75">
      <c r="A166"/>
      <c r="B166"/>
      <c r="C166"/>
      <c r="D166" s="138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Z166" s="1"/>
      <c r="AA166"/>
      <c r="AB166"/>
      <c r="AC166"/>
      <c r="AD166"/>
      <c r="AE166" s="1"/>
      <c r="AF166" s="126"/>
      <c r="AG166"/>
      <c r="AH166"/>
      <c r="AI166"/>
      <c r="AJ166"/>
      <c r="AK166"/>
      <c r="AL166"/>
      <c r="AM166"/>
      <c r="AN166" s="1"/>
      <c r="AO166"/>
      <c r="AP166"/>
      <c r="AQ166"/>
    </row>
    <row r="167" spans="1:43" ht="12.75">
      <c r="A167"/>
      <c r="B167"/>
      <c r="C167"/>
      <c r="D167" s="138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Z167" s="1"/>
      <c r="AA167"/>
      <c r="AB167"/>
      <c r="AC167"/>
      <c r="AD167"/>
      <c r="AE167" s="1"/>
      <c r="AF167" s="126"/>
      <c r="AG167"/>
      <c r="AH167"/>
      <c r="AI167"/>
      <c r="AJ167"/>
      <c r="AK167"/>
      <c r="AL167"/>
      <c r="AM167"/>
      <c r="AN167" s="1"/>
      <c r="AO167"/>
      <c r="AP167"/>
      <c r="AQ167"/>
    </row>
    <row r="168" spans="1:43" ht="12.75">
      <c r="A168"/>
      <c r="B168"/>
      <c r="C168"/>
      <c r="D168" s="13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Z168" s="1"/>
      <c r="AA168"/>
      <c r="AB168"/>
      <c r="AC168"/>
      <c r="AD168"/>
      <c r="AE168" s="1"/>
      <c r="AF168" s="126"/>
      <c r="AG168"/>
      <c r="AH168"/>
      <c r="AI168"/>
      <c r="AJ168"/>
      <c r="AK168"/>
      <c r="AL168"/>
      <c r="AM168"/>
      <c r="AN168" s="1"/>
      <c r="AO168"/>
      <c r="AP168"/>
      <c r="AQ168"/>
    </row>
    <row r="169" spans="1:43" ht="12.75">
      <c r="A169"/>
      <c r="B169"/>
      <c r="C169"/>
      <c r="D169" s="138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Z169" s="1"/>
      <c r="AA169"/>
      <c r="AB169"/>
      <c r="AC169"/>
      <c r="AD169"/>
      <c r="AE169" s="1"/>
      <c r="AF169" s="126"/>
      <c r="AG169"/>
      <c r="AH169"/>
      <c r="AI169"/>
      <c r="AJ169"/>
      <c r="AK169"/>
      <c r="AL169"/>
      <c r="AM169"/>
      <c r="AN169" s="1"/>
      <c r="AO169"/>
      <c r="AP169"/>
      <c r="AQ169"/>
    </row>
    <row r="170" spans="1:43" ht="12.75">
      <c r="A170"/>
      <c r="B170"/>
      <c r="C170"/>
      <c r="D170" s="138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Z170" s="1"/>
      <c r="AA170"/>
      <c r="AB170"/>
      <c r="AC170"/>
      <c r="AD170"/>
      <c r="AE170" s="1"/>
      <c r="AF170" s="126"/>
      <c r="AG170"/>
      <c r="AH170"/>
      <c r="AI170"/>
      <c r="AJ170"/>
      <c r="AK170"/>
      <c r="AL170"/>
      <c r="AM170"/>
      <c r="AN170" s="1"/>
      <c r="AO170"/>
      <c r="AP170"/>
      <c r="AQ170"/>
    </row>
    <row r="171" spans="1:43" ht="12.75">
      <c r="A171"/>
      <c r="B171"/>
      <c r="C171"/>
      <c r="D171" s="138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Z171" s="1"/>
      <c r="AA171"/>
      <c r="AB171"/>
      <c r="AC171"/>
      <c r="AD171"/>
      <c r="AE171" s="1"/>
      <c r="AF171" s="126"/>
      <c r="AG171"/>
      <c r="AH171"/>
      <c r="AI171"/>
      <c r="AJ171"/>
      <c r="AK171"/>
      <c r="AL171"/>
      <c r="AM171"/>
      <c r="AN171" s="1"/>
      <c r="AO171"/>
      <c r="AP171"/>
      <c r="AQ171"/>
    </row>
    <row r="172" spans="1:43" ht="12.75">
      <c r="A172"/>
      <c r="B172"/>
      <c r="C172"/>
      <c r="D172" s="138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Z172" s="1"/>
      <c r="AA172"/>
      <c r="AB172"/>
      <c r="AC172"/>
      <c r="AD172"/>
      <c r="AE172" s="1"/>
      <c r="AF172" s="126"/>
      <c r="AG172"/>
      <c r="AH172"/>
      <c r="AI172"/>
      <c r="AJ172"/>
      <c r="AK172"/>
      <c r="AL172"/>
      <c r="AM172"/>
      <c r="AN172" s="1"/>
      <c r="AO172"/>
      <c r="AP172"/>
      <c r="AQ172"/>
    </row>
    <row r="173" spans="1:43" ht="12.75">
      <c r="A173"/>
      <c r="B173"/>
      <c r="C173"/>
      <c r="D173" s="138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Z173" s="1"/>
      <c r="AA173"/>
      <c r="AB173"/>
      <c r="AC173"/>
      <c r="AD173"/>
      <c r="AE173" s="1"/>
      <c r="AF173" s="126"/>
      <c r="AG173"/>
      <c r="AH173"/>
      <c r="AI173"/>
      <c r="AJ173"/>
      <c r="AK173"/>
      <c r="AL173"/>
      <c r="AM173"/>
      <c r="AN173" s="1"/>
      <c r="AO173"/>
      <c r="AP173"/>
      <c r="AQ173"/>
    </row>
    <row r="174" spans="1:43" ht="12.75">
      <c r="A174"/>
      <c r="B174"/>
      <c r="C174"/>
      <c r="D174" s="138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Z174" s="1"/>
      <c r="AA174"/>
      <c r="AB174"/>
      <c r="AC174"/>
      <c r="AD174"/>
      <c r="AE174" s="1"/>
      <c r="AF174" s="126"/>
      <c r="AG174"/>
      <c r="AH174"/>
      <c r="AI174"/>
      <c r="AJ174"/>
      <c r="AK174"/>
      <c r="AL174"/>
      <c r="AM174"/>
      <c r="AN174" s="1"/>
      <c r="AO174"/>
      <c r="AP174"/>
      <c r="AQ174"/>
    </row>
    <row r="175" spans="1:43" ht="12.75">
      <c r="A175"/>
      <c r="B175"/>
      <c r="C175"/>
      <c r="D175" s="138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Z175" s="1"/>
      <c r="AA175"/>
      <c r="AB175"/>
      <c r="AC175"/>
      <c r="AD175"/>
      <c r="AE175" s="1"/>
      <c r="AF175" s="126"/>
      <c r="AG175"/>
      <c r="AH175"/>
      <c r="AI175"/>
      <c r="AJ175"/>
      <c r="AK175"/>
      <c r="AL175"/>
      <c r="AM175"/>
      <c r="AN175" s="1"/>
      <c r="AO175"/>
      <c r="AP175"/>
      <c r="AQ175"/>
    </row>
    <row r="176" spans="1:43" ht="12.75">
      <c r="A176"/>
      <c r="B176"/>
      <c r="C176"/>
      <c r="D176" s="138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Z176" s="1"/>
      <c r="AA176"/>
      <c r="AB176"/>
      <c r="AC176"/>
      <c r="AD176"/>
      <c r="AE176" s="1"/>
      <c r="AF176" s="126"/>
      <c r="AG176"/>
      <c r="AH176"/>
      <c r="AI176"/>
      <c r="AJ176"/>
      <c r="AK176"/>
      <c r="AL176"/>
      <c r="AM176"/>
      <c r="AN176" s="1"/>
      <c r="AO176"/>
      <c r="AP176"/>
      <c r="AQ176"/>
    </row>
    <row r="177" spans="1:43" ht="12.75">
      <c r="A177"/>
      <c r="B177"/>
      <c r="C177"/>
      <c r="D177" s="138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Z177" s="1"/>
      <c r="AA177"/>
      <c r="AB177"/>
      <c r="AC177"/>
      <c r="AD177"/>
      <c r="AE177" s="1"/>
      <c r="AF177" s="126"/>
      <c r="AG177"/>
      <c r="AH177"/>
      <c r="AI177"/>
      <c r="AJ177"/>
      <c r="AK177"/>
      <c r="AL177"/>
      <c r="AM177"/>
      <c r="AN177" s="1"/>
      <c r="AO177"/>
      <c r="AP177"/>
      <c r="AQ177"/>
    </row>
    <row r="178" spans="1:43" ht="12.75">
      <c r="A178"/>
      <c r="B178"/>
      <c r="C178"/>
      <c r="D178" s="13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Z178" s="1"/>
      <c r="AA178"/>
      <c r="AB178"/>
      <c r="AC178"/>
      <c r="AD178"/>
      <c r="AE178" s="1"/>
      <c r="AF178" s="126"/>
      <c r="AG178"/>
      <c r="AH178"/>
      <c r="AI178"/>
      <c r="AJ178"/>
      <c r="AK178"/>
      <c r="AL178"/>
      <c r="AM178"/>
      <c r="AN178" s="1"/>
      <c r="AO178"/>
      <c r="AP178"/>
      <c r="AQ178"/>
    </row>
    <row r="179" spans="1:43" ht="12.75">
      <c r="A179"/>
      <c r="B179"/>
      <c r="C179"/>
      <c r="D179" s="138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Z179" s="1"/>
      <c r="AA179"/>
      <c r="AB179"/>
      <c r="AC179"/>
      <c r="AD179"/>
      <c r="AE179" s="1"/>
      <c r="AF179" s="126"/>
      <c r="AG179"/>
      <c r="AH179"/>
      <c r="AI179"/>
      <c r="AJ179"/>
      <c r="AK179"/>
      <c r="AL179"/>
      <c r="AM179"/>
      <c r="AN179" s="1"/>
      <c r="AO179"/>
      <c r="AP179"/>
      <c r="AQ179"/>
    </row>
    <row r="180" spans="1:43" ht="12.75">
      <c r="A180"/>
      <c r="B180"/>
      <c r="C180"/>
      <c r="D180" s="138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Z180" s="1"/>
      <c r="AA180"/>
      <c r="AB180"/>
      <c r="AC180"/>
      <c r="AD180"/>
      <c r="AE180" s="1"/>
      <c r="AF180" s="126"/>
      <c r="AG180"/>
      <c r="AH180"/>
      <c r="AI180"/>
      <c r="AJ180"/>
      <c r="AK180"/>
      <c r="AL180"/>
      <c r="AM180"/>
      <c r="AN180" s="1"/>
      <c r="AO180"/>
      <c r="AP180"/>
      <c r="AQ180"/>
    </row>
    <row r="181" spans="1:43" ht="12.75">
      <c r="A181"/>
      <c r="B181"/>
      <c r="C181"/>
      <c r="D181" s="138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Z181" s="1"/>
      <c r="AA181"/>
      <c r="AB181"/>
      <c r="AC181"/>
      <c r="AD181"/>
      <c r="AE181" s="1"/>
      <c r="AF181" s="126"/>
      <c r="AG181"/>
      <c r="AH181"/>
      <c r="AI181"/>
      <c r="AJ181"/>
      <c r="AK181"/>
      <c r="AL181"/>
      <c r="AM181"/>
      <c r="AN181" s="1"/>
      <c r="AO181"/>
      <c r="AP181"/>
      <c r="AQ181"/>
    </row>
    <row r="182" spans="1:43" ht="12.75">
      <c r="A182"/>
      <c r="B182"/>
      <c r="C182"/>
      <c r="D182" s="138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Z182" s="1"/>
      <c r="AA182"/>
      <c r="AB182"/>
      <c r="AC182"/>
      <c r="AD182"/>
      <c r="AE182" s="1"/>
      <c r="AF182" s="126"/>
      <c r="AG182"/>
      <c r="AH182"/>
      <c r="AI182"/>
      <c r="AJ182"/>
      <c r="AK182"/>
      <c r="AL182"/>
      <c r="AM182"/>
      <c r="AN182" s="1"/>
      <c r="AO182"/>
      <c r="AP182"/>
      <c r="AQ182"/>
    </row>
    <row r="183" spans="1:43" ht="12.75">
      <c r="A183"/>
      <c r="B183"/>
      <c r="C183"/>
      <c r="D183" s="138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Z183" s="1"/>
      <c r="AA183"/>
      <c r="AB183"/>
      <c r="AC183"/>
      <c r="AD183"/>
      <c r="AE183" s="1"/>
      <c r="AF183" s="126"/>
      <c r="AG183"/>
      <c r="AH183"/>
      <c r="AI183"/>
      <c r="AJ183"/>
      <c r="AK183"/>
      <c r="AL183"/>
      <c r="AM183"/>
      <c r="AN183" s="1"/>
      <c r="AO183"/>
      <c r="AP183"/>
      <c r="AQ183"/>
    </row>
    <row r="184" spans="1:43" ht="12.75">
      <c r="A184"/>
      <c r="B184"/>
      <c r="C184"/>
      <c r="D184" s="138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Z184" s="1"/>
      <c r="AA184"/>
      <c r="AB184"/>
      <c r="AC184"/>
      <c r="AD184"/>
      <c r="AE184" s="1"/>
      <c r="AF184" s="126"/>
      <c r="AG184"/>
      <c r="AH184"/>
      <c r="AI184"/>
      <c r="AJ184"/>
      <c r="AK184"/>
      <c r="AL184"/>
      <c r="AM184"/>
      <c r="AN184" s="1"/>
      <c r="AO184"/>
      <c r="AP184"/>
      <c r="AQ184"/>
    </row>
    <row r="185" spans="1:43" ht="12.75">
      <c r="A185"/>
      <c r="B185"/>
      <c r="C185"/>
      <c r="D185" s="138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Z185" s="1"/>
      <c r="AA185"/>
      <c r="AB185"/>
      <c r="AC185"/>
      <c r="AD185"/>
      <c r="AE185" s="1"/>
      <c r="AF185" s="126"/>
      <c r="AG185"/>
      <c r="AH185"/>
      <c r="AI185"/>
      <c r="AJ185"/>
      <c r="AK185"/>
      <c r="AL185"/>
      <c r="AM185"/>
      <c r="AN185" s="1"/>
      <c r="AO185"/>
      <c r="AP185"/>
      <c r="AQ185"/>
    </row>
    <row r="186" spans="1:43" ht="12.75">
      <c r="A186"/>
      <c r="B186"/>
      <c r="C186"/>
      <c r="D186" s="138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Z186" s="1"/>
      <c r="AA186"/>
      <c r="AB186"/>
      <c r="AC186"/>
      <c r="AD186"/>
      <c r="AE186" s="1"/>
      <c r="AF186" s="126"/>
      <c r="AG186"/>
      <c r="AH186"/>
      <c r="AI186"/>
      <c r="AJ186"/>
      <c r="AK186"/>
      <c r="AL186"/>
      <c r="AM186"/>
      <c r="AN186" s="1"/>
      <c r="AO186"/>
      <c r="AP186"/>
      <c r="AQ186"/>
    </row>
    <row r="187" spans="1:43" ht="12.75">
      <c r="A187"/>
      <c r="B187"/>
      <c r="C187"/>
      <c r="D187" s="138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Z187" s="1"/>
      <c r="AA187"/>
      <c r="AB187"/>
      <c r="AC187"/>
      <c r="AD187"/>
      <c r="AE187" s="1"/>
      <c r="AF187" s="126"/>
      <c r="AG187"/>
      <c r="AH187"/>
      <c r="AI187"/>
      <c r="AJ187"/>
      <c r="AK187"/>
      <c r="AL187"/>
      <c r="AM187"/>
      <c r="AN187" s="1"/>
      <c r="AO187"/>
      <c r="AP187"/>
      <c r="AQ187"/>
    </row>
    <row r="188" spans="1:43" ht="12.75">
      <c r="A188"/>
      <c r="B188"/>
      <c r="C188"/>
      <c r="D188" s="13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Z188" s="1"/>
      <c r="AA188"/>
      <c r="AB188"/>
      <c r="AC188"/>
      <c r="AD188"/>
      <c r="AE188" s="1"/>
      <c r="AF188" s="126"/>
      <c r="AG188"/>
      <c r="AH188"/>
      <c r="AI188"/>
      <c r="AJ188"/>
      <c r="AK188"/>
      <c r="AL188"/>
      <c r="AM188"/>
      <c r="AN188" s="1"/>
      <c r="AO188"/>
      <c r="AP188"/>
      <c r="AQ188"/>
    </row>
    <row r="189" spans="1:43" ht="12.75">
      <c r="A189"/>
      <c r="B189"/>
      <c r="C189"/>
      <c r="D189" s="138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Z189" s="1"/>
      <c r="AA189"/>
      <c r="AB189"/>
      <c r="AC189"/>
      <c r="AD189"/>
      <c r="AE189" s="1"/>
      <c r="AF189" s="126"/>
      <c r="AG189"/>
      <c r="AH189"/>
      <c r="AI189"/>
      <c r="AJ189"/>
      <c r="AK189"/>
      <c r="AL189"/>
      <c r="AM189"/>
      <c r="AN189" s="1"/>
      <c r="AO189"/>
      <c r="AP189"/>
      <c r="AQ189"/>
    </row>
    <row r="190" spans="1:43" ht="12.75">
      <c r="A190"/>
      <c r="B190"/>
      <c r="C190"/>
      <c r="D190" s="138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Z190" s="1"/>
      <c r="AA190"/>
      <c r="AB190"/>
      <c r="AC190"/>
      <c r="AD190"/>
      <c r="AE190" s="1"/>
      <c r="AF190" s="126"/>
      <c r="AG190"/>
      <c r="AH190"/>
      <c r="AI190"/>
      <c r="AJ190"/>
      <c r="AK190"/>
      <c r="AL190"/>
      <c r="AM190"/>
      <c r="AN190" s="1"/>
      <c r="AO190"/>
      <c r="AP190"/>
      <c r="AQ190"/>
    </row>
    <row r="191" spans="1:43" ht="12.75">
      <c r="A191"/>
      <c r="B191"/>
      <c r="C191"/>
      <c r="D191" s="138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Z191" s="1"/>
      <c r="AA191"/>
      <c r="AB191"/>
      <c r="AC191"/>
      <c r="AD191"/>
      <c r="AE191" s="1"/>
      <c r="AF191" s="126"/>
      <c r="AG191"/>
      <c r="AH191"/>
      <c r="AI191"/>
      <c r="AJ191"/>
      <c r="AK191"/>
      <c r="AL191"/>
      <c r="AM191"/>
      <c r="AN191" s="1"/>
      <c r="AO191"/>
      <c r="AP191"/>
      <c r="AQ191"/>
    </row>
    <row r="192" spans="1:43" ht="12.75">
      <c r="A192"/>
      <c r="B192"/>
      <c r="C192"/>
      <c r="D192" s="138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Z192" s="1"/>
      <c r="AA192"/>
      <c r="AB192"/>
      <c r="AC192"/>
      <c r="AD192"/>
      <c r="AE192" s="1"/>
      <c r="AF192" s="126"/>
      <c r="AG192"/>
      <c r="AH192"/>
      <c r="AI192"/>
      <c r="AJ192"/>
      <c r="AK192"/>
      <c r="AL192"/>
      <c r="AM192"/>
      <c r="AN192" s="1"/>
      <c r="AO192"/>
      <c r="AP192"/>
      <c r="AQ192"/>
    </row>
    <row r="193" spans="1:43" ht="12.75">
      <c r="A193"/>
      <c r="B193"/>
      <c r="C193"/>
      <c r="D193" s="138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Z193" s="1"/>
      <c r="AA193"/>
      <c r="AB193"/>
      <c r="AC193"/>
      <c r="AD193"/>
      <c r="AE193" s="1"/>
      <c r="AF193" s="126"/>
      <c r="AG193"/>
      <c r="AH193"/>
      <c r="AI193"/>
      <c r="AJ193"/>
      <c r="AK193"/>
      <c r="AL193"/>
      <c r="AM193"/>
      <c r="AN193" s="1"/>
      <c r="AO193"/>
      <c r="AP193"/>
      <c r="AQ193"/>
    </row>
    <row r="194" spans="1:43" ht="12.75">
      <c r="A194"/>
      <c r="B194"/>
      <c r="C194"/>
      <c r="D194" s="138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Z194" s="1"/>
      <c r="AA194"/>
      <c r="AB194"/>
      <c r="AC194"/>
      <c r="AD194"/>
      <c r="AE194" s="1"/>
      <c r="AF194" s="126"/>
      <c r="AG194"/>
      <c r="AH194"/>
      <c r="AI194"/>
      <c r="AJ194"/>
      <c r="AK194"/>
      <c r="AL194"/>
      <c r="AM194"/>
      <c r="AN194" s="1"/>
      <c r="AO194"/>
      <c r="AP194"/>
      <c r="AQ194"/>
    </row>
    <row r="195" spans="1:43" ht="12.75">
      <c r="A195"/>
      <c r="B195"/>
      <c r="C195"/>
      <c r="D195" s="138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Z195" s="1"/>
      <c r="AA195"/>
      <c r="AB195"/>
      <c r="AC195"/>
      <c r="AD195"/>
      <c r="AE195" s="1"/>
      <c r="AF195" s="126"/>
      <c r="AG195"/>
      <c r="AH195"/>
      <c r="AI195"/>
      <c r="AJ195"/>
      <c r="AK195"/>
      <c r="AL195"/>
      <c r="AM195"/>
      <c r="AN195" s="1"/>
      <c r="AO195"/>
      <c r="AP195"/>
      <c r="AQ195"/>
    </row>
    <row r="196" spans="1:43" ht="12.75">
      <c r="A196"/>
      <c r="B196"/>
      <c r="C196"/>
      <c r="D196" s="138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Z196" s="1"/>
      <c r="AA196"/>
      <c r="AB196"/>
      <c r="AC196"/>
      <c r="AD196"/>
      <c r="AE196" s="1"/>
      <c r="AF196" s="126"/>
      <c r="AG196"/>
      <c r="AH196"/>
      <c r="AI196"/>
      <c r="AJ196"/>
      <c r="AK196"/>
      <c r="AL196"/>
      <c r="AM196"/>
      <c r="AN196" s="1"/>
      <c r="AO196"/>
      <c r="AP196"/>
      <c r="AQ196"/>
    </row>
    <row r="197" spans="1:43" ht="12.75">
      <c r="A197"/>
      <c r="B197"/>
      <c r="C197"/>
      <c r="D197" s="138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Z197" s="1"/>
      <c r="AA197"/>
      <c r="AB197"/>
      <c r="AC197"/>
      <c r="AD197"/>
      <c r="AE197" s="1"/>
      <c r="AF197" s="126"/>
      <c r="AG197"/>
      <c r="AH197"/>
      <c r="AI197"/>
      <c r="AJ197"/>
      <c r="AK197"/>
      <c r="AL197"/>
      <c r="AM197"/>
      <c r="AN197" s="1"/>
      <c r="AO197"/>
      <c r="AP197"/>
      <c r="AQ197"/>
    </row>
    <row r="198" spans="1:43" ht="12.75">
      <c r="A198"/>
      <c r="B198"/>
      <c r="C198"/>
      <c r="D198" s="13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Z198" s="1"/>
      <c r="AA198"/>
      <c r="AB198"/>
      <c r="AC198"/>
      <c r="AD198"/>
      <c r="AE198" s="1"/>
      <c r="AF198" s="126"/>
      <c r="AG198"/>
      <c r="AH198"/>
      <c r="AI198"/>
      <c r="AJ198"/>
      <c r="AK198"/>
      <c r="AL198"/>
      <c r="AM198"/>
      <c r="AN198" s="1"/>
      <c r="AO198"/>
      <c r="AP198"/>
      <c r="AQ198"/>
    </row>
    <row r="199" spans="1:43" ht="12.75">
      <c r="A199"/>
      <c r="B199"/>
      <c r="C199"/>
      <c r="D199" s="138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Z199" s="1"/>
      <c r="AA199"/>
      <c r="AB199"/>
      <c r="AC199"/>
      <c r="AD199"/>
      <c r="AE199" s="1"/>
      <c r="AF199" s="126"/>
      <c r="AG199"/>
      <c r="AH199"/>
      <c r="AI199"/>
      <c r="AJ199"/>
      <c r="AK199"/>
      <c r="AL199"/>
      <c r="AM199"/>
      <c r="AN199" s="1"/>
      <c r="AO199"/>
      <c r="AP199"/>
      <c r="AQ199"/>
    </row>
    <row r="200" spans="1:43" ht="12.75">
      <c r="A200"/>
      <c r="B200"/>
      <c r="C200"/>
      <c r="D200" s="138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Z200" s="1"/>
      <c r="AA200"/>
      <c r="AB200"/>
      <c r="AC200"/>
      <c r="AD200"/>
      <c r="AE200" s="1"/>
      <c r="AF200" s="126"/>
      <c r="AG200"/>
      <c r="AH200"/>
      <c r="AI200"/>
      <c r="AJ200"/>
      <c r="AK200"/>
      <c r="AL200"/>
      <c r="AM200"/>
      <c r="AN200" s="1"/>
      <c r="AO200"/>
      <c r="AP200"/>
      <c r="AQ200"/>
    </row>
    <row r="201" spans="1:43" ht="12.75">
      <c r="A201"/>
      <c r="B201"/>
      <c r="C201"/>
      <c r="D201" s="138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Z201" s="1"/>
      <c r="AA201"/>
      <c r="AB201"/>
      <c r="AC201"/>
      <c r="AD201"/>
      <c r="AE201" s="1"/>
      <c r="AF201" s="126"/>
      <c r="AG201"/>
      <c r="AH201"/>
      <c r="AI201"/>
      <c r="AJ201"/>
      <c r="AK201"/>
      <c r="AL201"/>
      <c r="AM201"/>
      <c r="AN201" s="1"/>
      <c r="AO201"/>
      <c r="AP201"/>
      <c r="AQ201"/>
    </row>
    <row r="202" spans="1:43" ht="12.75">
      <c r="A202"/>
      <c r="B202"/>
      <c r="C202"/>
      <c r="D202" s="138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Z202" s="1"/>
      <c r="AA202"/>
      <c r="AB202"/>
      <c r="AC202"/>
      <c r="AD202"/>
      <c r="AE202" s="1"/>
      <c r="AF202" s="126"/>
      <c r="AG202"/>
      <c r="AH202"/>
      <c r="AI202"/>
      <c r="AJ202"/>
      <c r="AK202"/>
      <c r="AL202"/>
      <c r="AM202"/>
      <c r="AN202" s="1"/>
      <c r="AO202"/>
      <c r="AP202"/>
      <c r="AQ202"/>
    </row>
    <row r="203" spans="1:43" ht="12.75">
      <c r="A203"/>
      <c r="B203"/>
      <c r="C203"/>
      <c r="D203" s="138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Z203" s="1"/>
      <c r="AA203"/>
      <c r="AB203"/>
      <c r="AC203"/>
      <c r="AD203"/>
      <c r="AE203" s="1"/>
      <c r="AF203" s="126"/>
      <c r="AG203"/>
      <c r="AH203"/>
      <c r="AI203"/>
      <c r="AJ203"/>
      <c r="AK203"/>
      <c r="AL203"/>
      <c r="AM203"/>
      <c r="AN203" s="1"/>
      <c r="AO203"/>
      <c r="AP203"/>
      <c r="AQ203"/>
    </row>
    <row r="204" spans="1:43" ht="12.75">
      <c r="A204"/>
      <c r="B204"/>
      <c r="C204"/>
      <c r="D204" s="138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Z204" s="1"/>
      <c r="AA204"/>
      <c r="AB204"/>
      <c r="AC204"/>
      <c r="AD204"/>
      <c r="AE204" s="1"/>
      <c r="AF204" s="126"/>
      <c r="AG204"/>
      <c r="AH204"/>
      <c r="AI204"/>
      <c r="AJ204"/>
      <c r="AK204"/>
      <c r="AL204"/>
      <c r="AM204"/>
      <c r="AN204" s="1"/>
      <c r="AO204"/>
      <c r="AP204"/>
      <c r="AQ204"/>
    </row>
    <row r="205" spans="1:43" ht="12.75">
      <c r="A205"/>
      <c r="B205"/>
      <c r="C205"/>
      <c r="D205" s="138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Z205" s="1"/>
      <c r="AA205"/>
      <c r="AB205"/>
      <c r="AC205"/>
      <c r="AD205"/>
      <c r="AE205" s="1"/>
      <c r="AF205" s="126"/>
      <c r="AG205"/>
      <c r="AH205"/>
      <c r="AI205"/>
      <c r="AJ205"/>
      <c r="AK205"/>
      <c r="AL205"/>
      <c r="AM205"/>
      <c r="AN205" s="1"/>
      <c r="AO205"/>
      <c r="AP205"/>
      <c r="AQ205"/>
    </row>
    <row r="206" spans="1:43" ht="12.75">
      <c r="A206"/>
      <c r="B206"/>
      <c r="C206"/>
      <c r="D206" s="138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Z206" s="1"/>
      <c r="AA206"/>
      <c r="AB206"/>
      <c r="AC206"/>
      <c r="AD206"/>
      <c r="AE206" s="1"/>
      <c r="AF206" s="126"/>
      <c r="AG206"/>
      <c r="AH206"/>
      <c r="AI206"/>
      <c r="AJ206"/>
      <c r="AK206"/>
      <c r="AL206"/>
      <c r="AM206"/>
      <c r="AN206" s="1"/>
      <c r="AO206"/>
      <c r="AP206"/>
      <c r="AQ206"/>
    </row>
    <row r="207" spans="1:43" ht="12.75">
      <c r="A207"/>
      <c r="B207"/>
      <c r="C207"/>
      <c r="D207" s="138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Z207" s="1"/>
      <c r="AA207"/>
      <c r="AB207"/>
      <c r="AC207"/>
      <c r="AD207"/>
      <c r="AE207" s="1"/>
      <c r="AF207" s="126"/>
      <c r="AG207"/>
      <c r="AH207"/>
      <c r="AI207"/>
      <c r="AJ207"/>
      <c r="AK207"/>
      <c r="AL207"/>
      <c r="AM207"/>
      <c r="AN207" s="1"/>
      <c r="AO207"/>
      <c r="AP207"/>
      <c r="AQ207"/>
    </row>
    <row r="208" spans="1:43" ht="12.75">
      <c r="A208"/>
      <c r="B208"/>
      <c r="C208"/>
      <c r="D208" s="13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Z208" s="1"/>
      <c r="AA208"/>
      <c r="AB208"/>
      <c r="AC208"/>
      <c r="AD208"/>
      <c r="AE208" s="1"/>
      <c r="AF208" s="126"/>
      <c r="AG208"/>
      <c r="AH208"/>
      <c r="AI208"/>
      <c r="AJ208"/>
      <c r="AK208"/>
      <c r="AL208"/>
      <c r="AM208"/>
      <c r="AN208" s="1"/>
      <c r="AO208"/>
      <c r="AP208"/>
      <c r="AQ208"/>
    </row>
    <row r="209" spans="1:43" ht="12.75">
      <c r="A209"/>
      <c r="B209"/>
      <c r="C209"/>
      <c r="D209" s="138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Z209" s="1"/>
      <c r="AA209"/>
      <c r="AB209"/>
      <c r="AC209"/>
      <c r="AD209"/>
      <c r="AE209" s="1"/>
      <c r="AF209" s="126"/>
      <c r="AG209"/>
      <c r="AH209"/>
      <c r="AI209"/>
      <c r="AJ209"/>
      <c r="AK209"/>
      <c r="AL209"/>
      <c r="AM209"/>
      <c r="AN209" s="1"/>
      <c r="AO209"/>
      <c r="AP209"/>
      <c r="AQ209"/>
    </row>
    <row r="210" spans="1:43" ht="12.75">
      <c r="A210"/>
      <c r="B210"/>
      <c r="C210"/>
      <c r="D210" s="138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Z210" s="1"/>
      <c r="AA210"/>
      <c r="AB210"/>
      <c r="AC210"/>
      <c r="AD210"/>
      <c r="AE210" s="1"/>
      <c r="AF210" s="126"/>
      <c r="AG210"/>
      <c r="AH210"/>
      <c r="AI210"/>
      <c r="AJ210"/>
      <c r="AK210"/>
      <c r="AL210"/>
      <c r="AM210"/>
      <c r="AN210" s="1"/>
      <c r="AO210"/>
      <c r="AP210"/>
      <c r="AQ210"/>
    </row>
    <row r="211" spans="1:43" ht="12.75">
      <c r="A211"/>
      <c r="B211"/>
      <c r="C211"/>
      <c r="D211" s="138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Z211" s="1"/>
      <c r="AA211"/>
      <c r="AB211"/>
      <c r="AC211"/>
      <c r="AD211"/>
      <c r="AE211" s="1"/>
      <c r="AF211" s="126"/>
      <c r="AG211"/>
      <c r="AH211"/>
      <c r="AI211"/>
      <c r="AJ211"/>
      <c r="AK211"/>
      <c r="AL211"/>
      <c r="AM211"/>
      <c r="AN211" s="1"/>
      <c r="AO211"/>
      <c r="AP211"/>
      <c r="AQ211"/>
    </row>
    <row r="212" spans="1:43" ht="12.75">
      <c r="A212"/>
      <c r="B212"/>
      <c r="C212"/>
      <c r="D212" s="138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Z212" s="1"/>
      <c r="AA212"/>
      <c r="AB212"/>
      <c r="AC212"/>
      <c r="AD212"/>
      <c r="AE212" s="1"/>
      <c r="AF212" s="126"/>
      <c r="AG212"/>
      <c r="AH212"/>
      <c r="AI212"/>
      <c r="AJ212"/>
      <c r="AK212"/>
      <c r="AL212"/>
      <c r="AM212"/>
      <c r="AN212" s="1"/>
      <c r="AO212"/>
      <c r="AP212"/>
      <c r="AQ212"/>
    </row>
    <row r="213" spans="1:43" ht="12.75">
      <c r="A213"/>
      <c r="B213"/>
      <c r="C213"/>
      <c r="D213" s="138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Z213" s="1"/>
      <c r="AA213"/>
      <c r="AB213"/>
      <c r="AC213"/>
      <c r="AD213"/>
      <c r="AE213" s="1"/>
      <c r="AF213" s="126"/>
      <c r="AG213"/>
      <c r="AH213"/>
      <c r="AI213"/>
      <c r="AJ213"/>
      <c r="AK213"/>
      <c r="AL213"/>
      <c r="AM213"/>
      <c r="AN213" s="1"/>
      <c r="AO213"/>
      <c r="AP213"/>
      <c r="AQ213"/>
    </row>
    <row r="214" spans="1:43" ht="12.75">
      <c r="A214"/>
      <c r="B214"/>
      <c r="C214"/>
      <c r="D214" s="138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Z214" s="1"/>
      <c r="AA214"/>
      <c r="AB214"/>
      <c r="AC214"/>
      <c r="AD214"/>
      <c r="AE214" s="1"/>
      <c r="AF214" s="126"/>
      <c r="AG214"/>
      <c r="AH214"/>
      <c r="AI214"/>
      <c r="AJ214"/>
      <c r="AK214"/>
      <c r="AL214"/>
      <c r="AM214"/>
      <c r="AN214" s="1"/>
      <c r="AO214"/>
      <c r="AP214"/>
      <c r="AQ214"/>
    </row>
    <row r="215" spans="1:43" ht="12.75">
      <c r="A215"/>
      <c r="B215"/>
      <c r="C215"/>
      <c r="D215" s="138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Z215" s="1"/>
      <c r="AA215"/>
      <c r="AB215"/>
      <c r="AC215"/>
      <c r="AD215"/>
      <c r="AE215" s="1"/>
      <c r="AF215" s="126"/>
      <c r="AG215"/>
      <c r="AH215"/>
      <c r="AI215"/>
      <c r="AJ215"/>
      <c r="AK215"/>
      <c r="AL215"/>
      <c r="AM215"/>
      <c r="AN215" s="1"/>
      <c r="AO215"/>
      <c r="AP215"/>
      <c r="AQ215"/>
    </row>
    <row r="216" spans="1:43" ht="12.75">
      <c r="A216"/>
      <c r="B216"/>
      <c r="C216"/>
      <c r="D216" s="138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Z216" s="1"/>
      <c r="AA216"/>
      <c r="AB216"/>
      <c r="AC216"/>
      <c r="AD216"/>
      <c r="AE216" s="1"/>
      <c r="AF216" s="126"/>
      <c r="AG216"/>
      <c r="AH216"/>
      <c r="AI216"/>
      <c r="AJ216"/>
      <c r="AK216"/>
      <c r="AL216"/>
      <c r="AM216"/>
      <c r="AN216" s="1"/>
      <c r="AO216"/>
      <c r="AP216"/>
      <c r="AQ216"/>
    </row>
    <row r="217" spans="1:43" ht="12.75">
      <c r="A217"/>
      <c r="B217"/>
      <c r="C217"/>
      <c r="D217" s="138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Z217" s="1"/>
      <c r="AA217"/>
      <c r="AB217"/>
      <c r="AC217"/>
      <c r="AD217"/>
      <c r="AE217" s="1"/>
      <c r="AF217" s="126"/>
      <c r="AG217"/>
      <c r="AH217"/>
      <c r="AI217"/>
      <c r="AJ217"/>
      <c r="AK217"/>
      <c r="AL217"/>
      <c r="AM217"/>
      <c r="AN217" s="1"/>
      <c r="AO217"/>
      <c r="AP217"/>
      <c r="AQ217"/>
    </row>
    <row r="218" spans="1:43" ht="12.75">
      <c r="A218"/>
      <c r="B218"/>
      <c r="C218"/>
      <c r="D218" s="13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Z218" s="1"/>
      <c r="AA218"/>
      <c r="AB218"/>
      <c r="AC218"/>
      <c r="AD218"/>
      <c r="AE218" s="1"/>
      <c r="AF218" s="126"/>
      <c r="AG218"/>
      <c r="AH218"/>
      <c r="AI218"/>
      <c r="AJ218"/>
      <c r="AK218"/>
      <c r="AL218"/>
      <c r="AM218"/>
      <c r="AN218" s="1"/>
      <c r="AO218"/>
      <c r="AP218"/>
      <c r="AQ218"/>
    </row>
    <row r="219" spans="1:43" ht="12.75">
      <c r="A219"/>
      <c r="B219"/>
      <c r="C219"/>
      <c r="D219" s="138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Z219" s="1"/>
      <c r="AA219"/>
      <c r="AB219"/>
      <c r="AC219"/>
      <c r="AD219"/>
      <c r="AE219" s="1"/>
      <c r="AF219" s="126"/>
      <c r="AG219"/>
      <c r="AH219"/>
      <c r="AI219"/>
      <c r="AJ219"/>
      <c r="AK219"/>
      <c r="AL219"/>
      <c r="AM219"/>
      <c r="AN219" s="1"/>
      <c r="AO219"/>
      <c r="AP219"/>
      <c r="AQ219"/>
    </row>
    <row r="220" spans="1:43" ht="12.75">
      <c r="A220"/>
      <c r="B220"/>
      <c r="C220"/>
      <c r="D220" s="138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Z220" s="1"/>
      <c r="AA220"/>
      <c r="AB220"/>
      <c r="AC220"/>
      <c r="AD220"/>
      <c r="AE220" s="1"/>
      <c r="AF220" s="126"/>
      <c r="AG220"/>
      <c r="AH220"/>
      <c r="AI220"/>
      <c r="AJ220"/>
      <c r="AK220"/>
      <c r="AL220"/>
      <c r="AM220"/>
      <c r="AN220" s="1"/>
      <c r="AO220"/>
      <c r="AP220"/>
      <c r="AQ220"/>
    </row>
    <row r="221" spans="1:43" ht="12.75">
      <c r="A221"/>
      <c r="B221"/>
      <c r="C221"/>
      <c r="D221" s="138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Z221" s="1"/>
      <c r="AA221"/>
      <c r="AB221"/>
      <c r="AC221"/>
      <c r="AD221"/>
      <c r="AE221" s="1"/>
      <c r="AF221" s="126"/>
      <c r="AG221"/>
      <c r="AH221"/>
      <c r="AI221"/>
      <c r="AJ221"/>
      <c r="AK221"/>
      <c r="AL221"/>
      <c r="AM221"/>
      <c r="AN221" s="1"/>
      <c r="AO221"/>
      <c r="AP221"/>
      <c r="AQ221"/>
    </row>
    <row r="222" spans="1:43" ht="12.75">
      <c r="A222"/>
      <c r="B222"/>
      <c r="C222"/>
      <c r="D222" s="138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Z222" s="1"/>
      <c r="AA222"/>
      <c r="AB222"/>
      <c r="AC222"/>
      <c r="AD222"/>
      <c r="AE222" s="1"/>
      <c r="AF222" s="126"/>
      <c r="AG222"/>
      <c r="AH222"/>
      <c r="AI222"/>
      <c r="AJ222"/>
      <c r="AK222"/>
      <c r="AL222"/>
      <c r="AM222"/>
      <c r="AN222" s="1"/>
      <c r="AO222"/>
      <c r="AP222"/>
      <c r="AQ222"/>
    </row>
    <row r="223" spans="1:43" ht="12.75">
      <c r="A223"/>
      <c r="B223"/>
      <c r="C223"/>
      <c r="D223" s="138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Z223" s="1"/>
      <c r="AA223"/>
      <c r="AB223"/>
      <c r="AC223"/>
      <c r="AD223"/>
      <c r="AE223" s="1"/>
      <c r="AF223" s="126"/>
      <c r="AG223"/>
      <c r="AH223"/>
      <c r="AI223"/>
      <c r="AJ223"/>
      <c r="AK223"/>
      <c r="AL223"/>
      <c r="AM223"/>
      <c r="AN223" s="1"/>
      <c r="AO223"/>
      <c r="AP223"/>
      <c r="AQ223"/>
    </row>
    <row r="224" spans="1:43" ht="12.75">
      <c r="A224"/>
      <c r="B224"/>
      <c r="C224"/>
      <c r="D224" s="138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Z224" s="1"/>
      <c r="AA224"/>
      <c r="AB224"/>
      <c r="AC224"/>
      <c r="AD224"/>
      <c r="AE224" s="1"/>
      <c r="AF224" s="126"/>
      <c r="AG224"/>
      <c r="AH224"/>
      <c r="AI224"/>
      <c r="AJ224"/>
      <c r="AK224"/>
      <c r="AL224"/>
      <c r="AM224"/>
      <c r="AN224" s="1"/>
      <c r="AO224"/>
      <c r="AP224"/>
      <c r="AQ224"/>
    </row>
    <row r="225" spans="1:43" ht="12.75">
      <c r="A225"/>
      <c r="B225"/>
      <c r="C225"/>
      <c r="D225" s="138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Z225" s="1"/>
      <c r="AA225"/>
      <c r="AB225"/>
      <c r="AC225"/>
      <c r="AD225"/>
      <c r="AE225" s="1"/>
      <c r="AF225" s="126"/>
      <c r="AG225"/>
      <c r="AH225"/>
      <c r="AI225"/>
      <c r="AJ225"/>
      <c r="AK225"/>
      <c r="AL225"/>
      <c r="AM225"/>
      <c r="AN225" s="1"/>
      <c r="AO225"/>
      <c r="AP225"/>
      <c r="AQ225"/>
    </row>
    <row r="226" spans="1:43" ht="12.75">
      <c r="A226"/>
      <c r="B226"/>
      <c r="C226"/>
      <c r="D226" s="138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Z226" s="1"/>
      <c r="AA226"/>
      <c r="AB226"/>
      <c r="AC226"/>
      <c r="AD226"/>
      <c r="AE226" s="1"/>
      <c r="AF226" s="126"/>
      <c r="AG226"/>
      <c r="AH226"/>
      <c r="AI226"/>
      <c r="AJ226"/>
      <c r="AK226"/>
      <c r="AL226"/>
      <c r="AM226"/>
      <c r="AN226" s="1"/>
      <c r="AO226"/>
      <c r="AP226"/>
      <c r="AQ226"/>
    </row>
    <row r="227" spans="1:43" ht="12.75">
      <c r="A227"/>
      <c r="B227"/>
      <c r="C227"/>
      <c r="D227" s="138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Z227" s="1"/>
      <c r="AA227"/>
      <c r="AB227"/>
      <c r="AC227"/>
      <c r="AD227"/>
      <c r="AE227" s="1"/>
      <c r="AF227" s="126"/>
      <c r="AG227"/>
      <c r="AH227"/>
      <c r="AI227"/>
      <c r="AJ227"/>
      <c r="AK227"/>
      <c r="AL227"/>
      <c r="AM227"/>
      <c r="AN227" s="1"/>
      <c r="AO227"/>
      <c r="AP227"/>
      <c r="AQ227"/>
    </row>
    <row r="228" spans="1:43" ht="12.75">
      <c r="A228"/>
      <c r="B228"/>
      <c r="C228"/>
      <c r="D228" s="13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Z228" s="1"/>
      <c r="AA228"/>
      <c r="AB228"/>
      <c r="AC228"/>
      <c r="AD228"/>
      <c r="AE228" s="1"/>
      <c r="AF228" s="126"/>
      <c r="AG228"/>
      <c r="AH228"/>
      <c r="AI228"/>
      <c r="AJ228"/>
      <c r="AK228"/>
      <c r="AL228"/>
      <c r="AM228"/>
      <c r="AN228" s="1"/>
      <c r="AO228"/>
      <c r="AP228"/>
      <c r="AQ228"/>
    </row>
    <row r="229" spans="1:43" ht="12.75">
      <c r="A229"/>
      <c r="B229"/>
      <c r="C229"/>
      <c r="D229" s="138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Z229" s="1"/>
      <c r="AA229"/>
      <c r="AB229"/>
      <c r="AC229"/>
      <c r="AD229"/>
      <c r="AE229" s="1"/>
      <c r="AF229" s="126"/>
      <c r="AG229"/>
      <c r="AH229"/>
      <c r="AI229"/>
      <c r="AJ229"/>
      <c r="AK229"/>
      <c r="AL229"/>
      <c r="AM229"/>
      <c r="AN229" s="1"/>
      <c r="AO229"/>
      <c r="AP229"/>
      <c r="AQ229"/>
    </row>
    <row r="230" spans="1:43" ht="12.75">
      <c r="A230"/>
      <c r="B230"/>
      <c r="C230"/>
      <c r="D230" s="138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Z230" s="1"/>
      <c r="AA230"/>
      <c r="AB230"/>
      <c r="AC230"/>
      <c r="AD230"/>
      <c r="AE230" s="1"/>
      <c r="AF230" s="126"/>
      <c r="AG230"/>
      <c r="AH230"/>
      <c r="AI230"/>
      <c r="AJ230"/>
      <c r="AK230"/>
      <c r="AL230"/>
      <c r="AM230"/>
      <c r="AN230" s="1"/>
      <c r="AO230"/>
      <c r="AP230"/>
      <c r="AQ230"/>
    </row>
    <row r="231" spans="1:43" ht="12.75">
      <c r="A231"/>
      <c r="B231"/>
      <c r="C231"/>
      <c r="D231" s="138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Z231" s="1"/>
      <c r="AA231"/>
      <c r="AB231"/>
      <c r="AC231"/>
      <c r="AD231"/>
      <c r="AE231" s="1"/>
      <c r="AF231" s="126"/>
      <c r="AG231"/>
      <c r="AH231"/>
      <c r="AI231"/>
      <c r="AJ231"/>
      <c r="AK231"/>
      <c r="AL231"/>
      <c r="AM231"/>
      <c r="AN231" s="1"/>
      <c r="AO231"/>
      <c r="AP231"/>
      <c r="AQ231"/>
    </row>
    <row r="232" spans="1:43" ht="12.75">
      <c r="A232"/>
      <c r="B232"/>
      <c r="C232"/>
      <c r="D232" s="138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Z232" s="1"/>
      <c r="AA232"/>
      <c r="AB232"/>
      <c r="AC232"/>
      <c r="AD232"/>
      <c r="AE232" s="1"/>
      <c r="AF232" s="126"/>
      <c r="AG232"/>
      <c r="AH232"/>
      <c r="AI232"/>
      <c r="AJ232"/>
      <c r="AK232"/>
      <c r="AL232"/>
      <c r="AM232"/>
      <c r="AN232" s="1"/>
      <c r="AO232"/>
      <c r="AP232"/>
      <c r="AQ232"/>
    </row>
    <row r="233" spans="1:43" ht="12.75">
      <c r="A233"/>
      <c r="B233"/>
      <c r="C233"/>
      <c r="D233" s="138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Z233" s="1"/>
      <c r="AA233"/>
      <c r="AB233"/>
      <c r="AC233"/>
      <c r="AD233"/>
      <c r="AE233" s="1"/>
      <c r="AF233" s="126"/>
      <c r="AG233"/>
      <c r="AH233"/>
      <c r="AI233"/>
      <c r="AJ233"/>
      <c r="AK233"/>
      <c r="AL233"/>
      <c r="AM233"/>
      <c r="AN233" s="1"/>
      <c r="AO233"/>
      <c r="AP233"/>
      <c r="AQ233"/>
    </row>
    <row r="234" spans="1:43" ht="12.75">
      <c r="A234"/>
      <c r="B234"/>
      <c r="C234"/>
      <c r="D234" s="138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Z234" s="1"/>
      <c r="AA234"/>
      <c r="AB234"/>
      <c r="AC234"/>
      <c r="AD234"/>
      <c r="AE234" s="1"/>
      <c r="AF234" s="126"/>
      <c r="AG234"/>
      <c r="AH234"/>
      <c r="AI234"/>
      <c r="AJ234"/>
      <c r="AK234"/>
      <c r="AL234"/>
      <c r="AM234"/>
      <c r="AN234" s="1"/>
      <c r="AO234"/>
      <c r="AP234"/>
      <c r="AQ234"/>
    </row>
    <row r="235" spans="1:43" ht="12.75">
      <c r="A235"/>
      <c r="B235"/>
      <c r="C235"/>
      <c r="D235" s="138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Z235" s="1"/>
      <c r="AA235"/>
      <c r="AB235"/>
      <c r="AC235"/>
      <c r="AD235"/>
      <c r="AE235" s="1"/>
      <c r="AF235" s="126"/>
      <c r="AG235"/>
      <c r="AH235"/>
      <c r="AI235"/>
      <c r="AJ235"/>
      <c r="AK235"/>
      <c r="AL235"/>
      <c r="AM235"/>
      <c r="AN235" s="1"/>
      <c r="AO235"/>
      <c r="AP235"/>
      <c r="AQ235"/>
    </row>
    <row r="236" spans="1:43" ht="12.75">
      <c r="A236"/>
      <c r="B236"/>
      <c r="C236"/>
      <c r="D236" s="138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Z236" s="1"/>
      <c r="AA236"/>
      <c r="AB236"/>
      <c r="AC236"/>
      <c r="AD236"/>
      <c r="AE236" s="1"/>
      <c r="AF236" s="126"/>
      <c r="AG236"/>
      <c r="AH236"/>
      <c r="AI236"/>
      <c r="AJ236"/>
      <c r="AK236"/>
      <c r="AL236"/>
      <c r="AM236"/>
      <c r="AN236" s="1"/>
      <c r="AO236"/>
      <c r="AP236"/>
      <c r="AQ236"/>
    </row>
    <row r="237" spans="1:43" ht="12.75">
      <c r="A237"/>
      <c r="B237"/>
      <c r="C237"/>
      <c r="D237" s="138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Z237" s="1"/>
      <c r="AA237"/>
      <c r="AB237"/>
      <c r="AC237"/>
      <c r="AD237"/>
      <c r="AE237" s="1"/>
      <c r="AF237" s="126"/>
      <c r="AG237"/>
      <c r="AH237"/>
      <c r="AI237"/>
      <c r="AJ237"/>
      <c r="AK237"/>
      <c r="AL237"/>
      <c r="AM237"/>
      <c r="AN237" s="1"/>
      <c r="AO237"/>
      <c r="AP237"/>
      <c r="AQ237"/>
    </row>
    <row r="238" spans="1:43" ht="12.75">
      <c r="A238"/>
      <c r="B238"/>
      <c r="C238"/>
      <c r="D238" s="1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Z238" s="1"/>
      <c r="AA238"/>
      <c r="AB238"/>
      <c r="AC238"/>
      <c r="AD238"/>
      <c r="AE238" s="1"/>
      <c r="AF238" s="126"/>
      <c r="AG238"/>
      <c r="AH238"/>
      <c r="AI238"/>
      <c r="AJ238"/>
      <c r="AK238"/>
      <c r="AL238"/>
      <c r="AM238"/>
      <c r="AN238" s="1"/>
      <c r="AO238"/>
      <c r="AP238"/>
      <c r="AQ238"/>
    </row>
    <row r="239" spans="1:43" ht="12.75">
      <c r="A239"/>
      <c r="B239"/>
      <c r="C239"/>
      <c r="D239" s="138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Z239" s="1"/>
      <c r="AA239"/>
      <c r="AB239"/>
      <c r="AC239"/>
      <c r="AD239"/>
      <c r="AE239" s="1"/>
      <c r="AF239" s="126"/>
      <c r="AG239"/>
      <c r="AH239"/>
      <c r="AI239"/>
      <c r="AJ239"/>
      <c r="AK239"/>
      <c r="AL239"/>
      <c r="AM239"/>
      <c r="AN239" s="1"/>
      <c r="AO239"/>
      <c r="AP239"/>
      <c r="AQ239"/>
    </row>
    <row r="240" spans="1:43" ht="12.75">
      <c r="A240"/>
      <c r="B240"/>
      <c r="C240"/>
      <c r="D240" s="138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Z240" s="1"/>
      <c r="AA240"/>
      <c r="AB240"/>
      <c r="AC240"/>
      <c r="AD240"/>
      <c r="AE240" s="1"/>
      <c r="AF240" s="126"/>
      <c r="AG240"/>
      <c r="AH240"/>
      <c r="AI240"/>
      <c r="AJ240"/>
      <c r="AK240"/>
      <c r="AL240"/>
      <c r="AM240"/>
      <c r="AN240" s="1"/>
      <c r="AO240"/>
      <c r="AP240"/>
      <c r="AQ240"/>
    </row>
    <row r="241" spans="1:43" ht="12.75">
      <c r="A241"/>
      <c r="B241"/>
      <c r="C241"/>
      <c r="D241" s="138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Z241" s="1"/>
      <c r="AA241"/>
      <c r="AB241"/>
      <c r="AC241"/>
      <c r="AD241"/>
      <c r="AE241" s="1"/>
      <c r="AF241" s="126"/>
      <c r="AG241"/>
      <c r="AH241"/>
      <c r="AI241"/>
      <c r="AJ241"/>
      <c r="AK241"/>
      <c r="AL241"/>
      <c r="AM241"/>
      <c r="AN241" s="1"/>
      <c r="AO241"/>
      <c r="AP241"/>
      <c r="AQ241"/>
    </row>
    <row r="242" spans="1:43" ht="12.75">
      <c r="A242"/>
      <c r="B242"/>
      <c r="C242"/>
      <c r="D242" s="138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Z242" s="1"/>
      <c r="AA242"/>
      <c r="AB242"/>
      <c r="AC242"/>
      <c r="AD242"/>
      <c r="AE242" s="1"/>
      <c r="AF242" s="126"/>
      <c r="AG242"/>
      <c r="AH242"/>
      <c r="AI242"/>
      <c r="AJ242"/>
      <c r="AK242"/>
      <c r="AL242"/>
      <c r="AM242"/>
      <c r="AN242" s="1"/>
      <c r="AO242"/>
      <c r="AP242"/>
      <c r="AQ242"/>
    </row>
    <row r="243" spans="1:43" ht="12.75">
      <c r="A243"/>
      <c r="B243"/>
      <c r="C243"/>
      <c r="D243" s="138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Z243" s="1"/>
      <c r="AA243"/>
      <c r="AB243"/>
      <c r="AC243"/>
      <c r="AD243"/>
      <c r="AE243" s="1"/>
      <c r="AF243" s="126"/>
      <c r="AG243"/>
      <c r="AH243"/>
      <c r="AI243"/>
      <c r="AJ243"/>
      <c r="AK243"/>
      <c r="AL243"/>
      <c r="AM243"/>
      <c r="AN243" s="1"/>
      <c r="AO243"/>
      <c r="AP243"/>
      <c r="AQ243"/>
    </row>
    <row r="244" spans="1:43" ht="12.75">
      <c r="A244"/>
      <c r="B244"/>
      <c r="C244"/>
      <c r="D244" s="138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Z244" s="1"/>
      <c r="AA244"/>
      <c r="AB244"/>
      <c r="AC244"/>
      <c r="AD244"/>
      <c r="AE244" s="1"/>
      <c r="AF244" s="126"/>
      <c r="AG244"/>
      <c r="AH244"/>
      <c r="AI244"/>
      <c r="AJ244"/>
      <c r="AK244"/>
      <c r="AL244"/>
      <c r="AM244"/>
      <c r="AN244" s="1"/>
      <c r="AO244"/>
      <c r="AP244"/>
      <c r="AQ244"/>
    </row>
    <row r="245" spans="1:43" ht="12.75">
      <c r="A245"/>
      <c r="B245"/>
      <c r="C245"/>
      <c r="D245" s="138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Z245" s="1"/>
      <c r="AA245"/>
      <c r="AB245"/>
      <c r="AC245"/>
      <c r="AD245"/>
      <c r="AE245" s="1"/>
      <c r="AF245" s="126"/>
      <c r="AG245"/>
      <c r="AH245"/>
      <c r="AI245"/>
      <c r="AJ245"/>
      <c r="AK245"/>
      <c r="AL245"/>
      <c r="AM245"/>
      <c r="AN245" s="1"/>
      <c r="AO245"/>
      <c r="AP245"/>
      <c r="AQ245"/>
    </row>
    <row r="246" spans="1:43" ht="12.75">
      <c r="A246"/>
      <c r="B246"/>
      <c r="C246"/>
      <c r="D246" s="138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Z246" s="1"/>
      <c r="AA246"/>
      <c r="AB246"/>
      <c r="AC246"/>
      <c r="AD246"/>
      <c r="AE246" s="1"/>
      <c r="AF246" s="126"/>
      <c r="AG246"/>
      <c r="AH246"/>
      <c r="AI246"/>
      <c r="AJ246"/>
      <c r="AK246"/>
      <c r="AL246"/>
      <c r="AM246"/>
      <c r="AN246" s="1"/>
      <c r="AO246"/>
      <c r="AP246"/>
      <c r="AQ246"/>
    </row>
    <row r="247" spans="1:43" ht="12.75">
      <c r="A247"/>
      <c r="B247"/>
      <c r="C247"/>
      <c r="D247" s="138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Z247" s="1"/>
      <c r="AA247"/>
      <c r="AB247"/>
      <c r="AC247"/>
      <c r="AD247"/>
      <c r="AE247" s="1"/>
      <c r="AF247" s="126"/>
      <c r="AG247"/>
      <c r="AH247"/>
      <c r="AI247"/>
      <c r="AJ247"/>
      <c r="AK247"/>
      <c r="AL247"/>
      <c r="AM247"/>
      <c r="AN247" s="1"/>
      <c r="AO247"/>
      <c r="AP247"/>
      <c r="AQ247"/>
    </row>
    <row r="248" spans="1:43" ht="12.75">
      <c r="A248"/>
      <c r="B248"/>
      <c r="C248"/>
      <c r="D248" s="13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Z248" s="1"/>
      <c r="AA248"/>
      <c r="AB248"/>
      <c r="AC248"/>
      <c r="AD248"/>
      <c r="AE248" s="1"/>
      <c r="AF248" s="126"/>
      <c r="AG248"/>
      <c r="AH248"/>
      <c r="AI248"/>
      <c r="AJ248"/>
      <c r="AK248"/>
      <c r="AL248"/>
      <c r="AM248"/>
      <c r="AN248" s="1"/>
      <c r="AO248"/>
      <c r="AP248"/>
      <c r="AQ248"/>
    </row>
    <row r="249" spans="1:43" ht="12.75">
      <c r="A249"/>
      <c r="B249"/>
      <c r="C249"/>
      <c r="D249" s="138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Z249" s="1"/>
      <c r="AA249"/>
      <c r="AB249"/>
      <c r="AC249"/>
      <c r="AD249"/>
      <c r="AE249" s="1"/>
      <c r="AF249" s="126"/>
      <c r="AG249"/>
      <c r="AH249"/>
      <c r="AI249"/>
      <c r="AJ249"/>
      <c r="AK249"/>
      <c r="AL249"/>
      <c r="AM249"/>
      <c r="AN249" s="1"/>
      <c r="AO249"/>
      <c r="AP249"/>
      <c r="AQ249"/>
    </row>
    <row r="250" spans="1:43" ht="12.75">
      <c r="A250"/>
      <c r="B250"/>
      <c r="C250"/>
      <c r="D250" s="138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Z250" s="1"/>
      <c r="AA250"/>
      <c r="AB250"/>
      <c r="AC250"/>
      <c r="AD250"/>
      <c r="AE250" s="1"/>
      <c r="AF250" s="126"/>
      <c r="AG250"/>
      <c r="AH250"/>
      <c r="AI250"/>
      <c r="AJ250"/>
      <c r="AK250"/>
      <c r="AL250"/>
      <c r="AM250"/>
      <c r="AN250" s="1"/>
      <c r="AO250"/>
      <c r="AP250"/>
      <c r="AQ250"/>
    </row>
    <row r="251" spans="1:43" ht="12.75">
      <c r="A251"/>
      <c r="B251"/>
      <c r="C251"/>
      <c r="D251" s="138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Z251" s="1"/>
      <c r="AA251"/>
      <c r="AB251"/>
      <c r="AC251"/>
      <c r="AD251"/>
      <c r="AE251" s="1"/>
      <c r="AF251" s="126"/>
      <c r="AG251"/>
      <c r="AH251"/>
      <c r="AI251"/>
      <c r="AJ251"/>
      <c r="AK251"/>
      <c r="AL251"/>
      <c r="AM251"/>
      <c r="AN251" s="1"/>
      <c r="AO251"/>
      <c r="AP251"/>
      <c r="AQ251"/>
    </row>
    <row r="252" spans="1:43" ht="12.75">
      <c r="A252"/>
      <c r="B252"/>
      <c r="C252"/>
      <c r="D252" s="138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Z252" s="1"/>
      <c r="AA252"/>
      <c r="AB252"/>
      <c r="AC252"/>
      <c r="AD252"/>
      <c r="AE252" s="1"/>
      <c r="AF252" s="126"/>
      <c r="AG252"/>
      <c r="AH252"/>
      <c r="AI252"/>
      <c r="AJ252"/>
      <c r="AK252"/>
      <c r="AL252"/>
      <c r="AM252"/>
      <c r="AN252" s="1"/>
      <c r="AO252"/>
      <c r="AP252"/>
      <c r="AQ252"/>
    </row>
    <row r="253" spans="1:43" ht="12.75">
      <c r="A253"/>
      <c r="B253"/>
      <c r="C253"/>
      <c r="D253" s="138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Z253" s="1"/>
      <c r="AA253"/>
      <c r="AB253"/>
      <c r="AC253"/>
      <c r="AD253"/>
      <c r="AE253" s="1"/>
      <c r="AF253" s="126"/>
      <c r="AG253"/>
      <c r="AH253"/>
      <c r="AI253"/>
      <c r="AJ253"/>
      <c r="AK253"/>
      <c r="AL253"/>
      <c r="AM253"/>
      <c r="AN253" s="1"/>
      <c r="AO253"/>
      <c r="AP253"/>
      <c r="AQ253"/>
    </row>
    <row r="254" spans="1:43" ht="12.75">
      <c r="A254"/>
      <c r="B254"/>
      <c r="C254"/>
      <c r="D254" s="138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Z254" s="1"/>
      <c r="AA254"/>
      <c r="AB254"/>
      <c r="AC254"/>
      <c r="AD254"/>
      <c r="AE254" s="1"/>
      <c r="AF254" s="126"/>
      <c r="AG254"/>
      <c r="AH254"/>
      <c r="AI254"/>
      <c r="AJ254"/>
      <c r="AK254"/>
      <c r="AL254"/>
      <c r="AM254"/>
      <c r="AN254" s="1"/>
      <c r="AO254"/>
      <c r="AP254"/>
      <c r="AQ254"/>
    </row>
    <row r="255" spans="1:43" ht="12.75">
      <c r="A255"/>
      <c r="B255"/>
      <c r="C255"/>
      <c r="D255" s="138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Z255" s="1"/>
      <c r="AA255"/>
      <c r="AB255"/>
      <c r="AC255"/>
      <c r="AD255"/>
      <c r="AE255" s="1"/>
      <c r="AF255" s="126"/>
      <c r="AG255"/>
      <c r="AH255"/>
      <c r="AI255"/>
      <c r="AJ255"/>
      <c r="AK255"/>
      <c r="AL255"/>
      <c r="AM255"/>
      <c r="AN255" s="1"/>
      <c r="AO255"/>
      <c r="AP255"/>
      <c r="AQ255"/>
    </row>
    <row r="256" spans="1:43" ht="12.75">
      <c r="A256"/>
      <c r="B256"/>
      <c r="C256"/>
      <c r="D256" s="138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Z256" s="1"/>
      <c r="AA256"/>
      <c r="AB256"/>
      <c r="AC256"/>
      <c r="AD256"/>
      <c r="AE256" s="1"/>
      <c r="AF256" s="126"/>
      <c r="AG256"/>
      <c r="AH256"/>
      <c r="AI256"/>
      <c r="AJ256"/>
      <c r="AK256"/>
      <c r="AL256"/>
      <c r="AM256"/>
      <c r="AN256" s="1"/>
      <c r="AO256"/>
      <c r="AP256"/>
      <c r="AQ256"/>
    </row>
    <row r="257" spans="1:43" ht="12.75">
      <c r="A257"/>
      <c r="B257"/>
      <c r="C257"/>
      <c r="D257" s="138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Z257" s="1"/>
      <c r="AA257"/>
      <c r="AB257"/>
      <c r="AC257"/>
      <c r="AD257"/>
      <c r="AE257" s="1"/>
      <c r="AF257" s="126"/>
      <c r="AG257"/>
      <c r="AH257"/>
      <c r="AI257"/>
      <c r="AJ257"/>
      <c r="AK257"/>
      <c r="AL257"/>
      <c r="AM257"/>
      <c r="AN257" s="1"/>
      <c r="AO257"/>
      <c r="AP257"/>
      <c r="AQ257"/>
    </row>
    <row r="258" spans="1:43" ht="12.75">
      <c r="A258"/>
      <c r="B258"/>
      <c r="C258"/>
      <c r="D258" s="13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Z258" s="1"/>
      <c r="AA258"/>
      <c r="AB258"/>
      <c r="AC258"/>
      <c r="AD258"/>
      <c r="AE258" s="1"/>
      <c r="AF258" s="126"/>
      <c r="AG258"/>
      <c r="AH258"/>
      <c r="AI258"/>
      <c r="AJ258"/>
      <c r="AK258"/>
      <c r="AL258"/>
      <c r="AM258"/>
      <c r="AN258" s="1"/>
      <c r="AO258"/>
      <c r="AP258"/>
      <c r="AQ258"/>
    </row>
    <row r="259" spans="1:43" ht="12.75">
      <c r="A259"/>
      <c r="B259"/>
      <c r="C259"/>
      <c r="D259" s="138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Z259" s="1"/>
      <c r="AA259"/>
      <c r="AB259"/>
      <c r="AC259"/>
      <c r="AD259"/>
      <c r="AE259" s="1"/>
      <c r="AF259" s="126"/>
      <c r="AG259"/>
      <c r="AH259"/>
      <c r="AI259"/>
      <c r="AJ259"/>
      <c r="AK259"/>
      <c r="AL259"/>
      <c r="AM259"/>
      <c r="AN259" s="1"/>
      <c r="AO259"/>
      <c r="AP259"/>
      <c r="AQ259"/>
    </row>
    <row r="260" spans="1:43" ht="12.75">
      <c r="A260"/>
      <c r="B260"/>
      <c r="C260"/>
      <c r="D260" s="138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Z260" s="1"/>
      <c r="AA260"/>
      <c r="AB260"/>
      <c r="AC260"/>
      <c r="AD260"/>
      <c r="AE260" s="1"/>
      <c r="AF260" s="126"/>
      <c r="AG260"/>
      <c r="AH260"/>
      <c r="AI260"/>
      <c r="AJ260"/>
      <c r="AK260"/>
      <c r="AL260"/>
      <c r="AM260"/>
      <c r="AN260" s="1"/>
      <c r="AO260"/>
      <c r="AP260"/>
      <c r="AQ260"/>
    </row>
    <row r="261" spans="1:43" ht="12.75">
      <c r="A261"/>
      <c r="B261"/>
      <c r="C261"/>
      <c r="D261" s="138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Z261" s="1"/>
      <c r="AA261"/>
      <c r="AB261"/>
      <c r="AC261"/>
      <c r="AD261"/>
      <c r="AE261" s="1"/>
      <c r="AF261" s="126"/>
      <c r="AG261"/>
      <c r="AH261"/>
      <c r="AI261"/>
      <c r="AJ261"/>
      <c r="AK261"/>
      <c r="AL261"/>
      <c r="AM261"/>
      <c r="AN261" s="1"/>
      <c r="AO261"/>
      <c r="AP261"/>
      <c r="AQ261"/>
    </row>
    <row r="262" spans="1:43" ht="12.75">
      <c r="A262"/>
      <c r="B262"/>
      <c r="C262"/>
      <c r="D262" s="138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Z262" s="1"/>
      <c r="AA262"/>
      <c r="AB262"/>
      <c r="AC262"/>
      <c r="AD262"/>
      <c r="AE262" s="1"/>
      <c r="AF262" s="126"/>
      <c r="AG262"/>
      <c r="AH262"/>
      <c r="AI262"/>
      <c r="AJ262"/>
      <c r="AK262"/>
      <c r="AL262"/>
      <c r="AM262"/>
      <c r="AN262" s="1"/>
      <c r="AO262"/>
      <c r="AP262"/>
      <c r="AQ262"/>
    </row>
    <row r="263" spans="1:43" ht="12.75">
      <c r="A263"/>
      <c r="B263"/>
      <c r="C263"/>
      <c r="D263" s="138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Z263" s="1"/>
      <c r="AA263"/>
      <c r="AB263"/>
      <c r="AC263"/>
      <c r="AD263"/>
      <c r="AE263" s="1"/>
      <c r="AF263" s="126"/>
      <c r="AG263"/>
      <c r="AH263"/>
      <c r="AI263"/>
      <c r="AJ263"/>
      <c r="AK263"/>
      <c r="AL263"/>
      <c r="AM263"/>
      <c r="AN263" s="1"/>
      <c r="AO263"/>
      <c r="AP263"/>
      <c r="AQ263"/>
    </row>
    <row r="264" spans="1:43" ht="12.75">
      <c r="A264"/>
      <c r="B264"/>
      <c r="C264"/>
      <c r="D264" s="138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Z264" s="1"/>
      <c r="AA264"/>
      <c r="AB264"/>
      <c r="AC264"/>
      <c r="AD264"/>
      <c r="AE264" s="1"/>
      <c r="AF264" s="126"/>
      <c r="AG264"/>
      <c r="AH264"/>
      <c r="AI264"/>
      <c r="AJ264"/>
      <c r="AK264"/>
      <c r="AL264"/>
      <c r="AM264"/>
      <c r="AN264" s="1"/>
      <c r="AO264"/>
      <c r="AP264"/>
      <c r="AQ264"/>
    </row>
    <row r="265" spans="1:43" ht="12.75">
      <c r="A265"/>
      <c r="B265"/>
      <c r="C265"/>
      <c r="D265" s="138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Z265" s="1"/>
      <c r="AA265"/>
      <c r="AB265"/>
      <c r="AC265"/>
      <c r="AD265"/>
      <c r="AE265" s="1"/>
      <c r="AF265" s="126"/>
      <c r="AG265"/>
      <c r="AH265"/>
      <c r="AI265"/>
      <c r="AJ265"/>
      <c r="AK265"/>
      <c r="AL265"/>
      <c r="AM265"/>
      <c r="AN265" s="1"/>
      <c r="AO265"/>
      <c r="AP265"/>
      <c r="AQ265"/>
    </row>
    <row r="266" spans="1:43" ht="12.75">
      <c r="A266"/>
      <c r="B266"/>
      <c r="C266"/>
      <c r="D266" s="138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Z266" s="1"/>
      <c r="AA266"/>
      <c r="AB266"/>
      <c r="AC266"/>
      <c r="AD266"/>
      <c r="AE266" s="1"/>
      <c r="AF266" s="126"/>
      <c r="AG266"/>
      <c r="AH266"/>
      <c r="AI266"/>
      <c r="AJ266"/>
      <c r="AK266"/>
      <c r="AL266"/>
      <c r="AM266"/>
      <c r="AN266" s="1"/>
      <c r="AO266"/>
      <c r="AP266"/>
      <c r="AQ266"/>
    </row>
    <row r="267" spans="1:43" ht="12.75">
      <c r="A267"/>
      <c r="B267"/>
      <c r="C267"/>
      <c r="D267" s="138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Z267" s="1"/>
      <c r="AA267"/>
      <c r="AB267"/>
      <c r="AC267"/>
      <c r="AD267"/>
      <c r="AE267" s="1"/>
      <c r="AF267" s="126"/>
      <c r="AG267"/>
      <c r="AH267"/>
      <c r="AI267"/>
      <c r="AJ267"/>
      <c r="AK267"/>
      <c r="AL267"/>
      <c r="AM267"/>
      <c r="AN267" s="1"/>
      <c r="AO267"/>
      <c r="AP267"/>
      <c r="AQ267"/>
    </row>
    <row r="268" spans="1:43" ht="12.75">
      <c r="A268"/>
      <c r="B268"/>
      <c r="C268"/>
      <c r="D268" s="13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Z268" s="1"/>
      <c r="AA268"/>
      <c r="AB268"/>
      <c r="AC268"/>
      <c r="AD268"/>
      <c r="AE268" s="1"/>
      <c r="AF268" s="126"/>
      <c r="AG268"/>
      <c r="AH268"/>
      <c r="AI268"/>
      <c r="AJ268"/>
      <c r="AK268"/>
      <c r="AL268"/>
      <c r="AM268"/>
      <c r="AN268" s="1"/>
      <c r="AO268"/>
      <c r="AP268"/>
      <c r="AQ268"/>
    </row>
    <row r="269" spans="1:43" ht="12.75">
      <c r="A269"/>
      <c r="B269"/>
      <c r="C269"/>
      <c r="D269" s="138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Z269" s="1"/>
      <c r="AA269"/>
      <c r="AB269"/>
      <c r="AC269"/>
      <c r="AD269"/>
      <c r="AE269" s="1"/>
      <c r="AF269" s="126"/>
      <c r="AG269"/>
      <c r="AH269"/>
      <c r="AI269"/>
      <c r="AJ269"/>
      <c r="AK269"/>
      <c r="AL269"/>
      <c r="AM269"/>
      <c r="AN269" s="1"/>
      <c r="AO269"/>
      <c r="AP269"/>
      <c r="AQ269"/>
    </row>
    <row r="270" spans="1:43" ht="12.75">
      <c r="A270"/>
      <c r="B270"/>
      <c r="C270"/>
      <c r="D270" s="138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Z270" s="1"/>
      <c r="AA270"/>
      <c r="AB270"/>
      <c r="AC270"/>
      <c r="AD270"/>
      <c r="AE270" s="1"/>
      <c r="AF270" s="126"/>
      <c r="AG270"/>
      <c r="AH270"/>
      <c r="AI270"/>
      <c r="AJ270"/>
      <c r="AK270"/>
      <c r="AL270"/>
      <c r="AM270"/>
      <c r="AN270" s="1"/>
      <c r="AO270"/>
      <c r="AP270"/>
      <c r="AQ270"/>
    </row>
    <row r="271" spans="1:43" ht="12.75">
      <c r="A271"/>
      <c r="B271"/>
      <c r="C271"/>
      <c r="D271" s="138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Z271" s="1"/>
      <c r="AA271"/>
      <c r="AB271"/>
      <c r="AC271"/>
      <c r="AD271"/>
      <c r="AE271" s="1"/>
      <c r="AF271" s="126"/>
      <c r="AG271"/>
      <c r="AH271"/>
      <c r="AI271"/>
      <c r="AJ271"/>
      <c r="AK271"/>
      <c r="AL271"/>
      <c r="AM271"/>
      <c r="AN271" s="1"/>
      <c r="AO271"/>
      <c r="AP271"/>
      <c r="AQ271"/>
    </row>
    <row r="272" spans="1:43" ht="12.75">
      <c r="A272"/>
      <c r="B272"/>
      <c r="C272"/>
      <c r="D272" s="138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Z272" s="1"/>
      <c r="AA272"/>
      <c r="AB272"/>
      <c r="AC272"/>
      <c r="AD272"/>
      <c r="AE272" s="1"/>
      <c r="AF272" s="126"/>
      <c r="AG272"/>
      <c r="AH272"/>
      <c r="AI272"/>
      <c r="AJ272"/>
      <c r="AK272"/>
      <c r="AL272"/>
      <c r="AM272"/>
      <c r="AN272" s="1"/>
      <c r="AO272"/>
      <c r="AP272"/>
      <c r="AQ272"/>
    </row>
    <row r="273" spans="1:43" ht="12.75">
      <c r="A273"/>
      <c r="B273"/>
      <c r="C273"/>
      <c r="D273" s="138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Z273" s="1"/>
      <c r="AA273"/>
      <c r="AB273"/>
      <c r="AC273"/>
      <c r="AD273"/>
      <c r="AE273" s="1"/>
      <c r="AF273" s="126"/>
      <c r="AG273"/>
      <c r="AH273"/>
      <c r="AI273"/>
      <c r="AJ273"/>
      <c r="AK273"/>
      <c r="AL273"/>
      <c r="AM273"/>
      <c r="AN273" s="1"/>
      <c r="AO273"/>
      <c r="AP273"/>
      <c r="AQ273"/>
    </row>
    <row r="274" spans="1:43" ht="12.75">
      <c r="A274"/>
      <c r="B274"/>
      <c r="C274"/>
      <c r="D274" s="138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Z274" s="1"/>
      <c r="AA274"/>
      <c r="AB274"/>
      <c r="AC274"/>
      <c r="AD274"/>
      <c r="AE274" s="1"/>
      <c r="AF274" s="126"/>
      <c r="AG274"/>
      <c r="AH274"/>
      <c r="AI274"/>
      <c r="AJ274"/>
      <c r="AK274"/>
      <c r="AL274"/>
      <c r="AM274"/>
      <c r="AN274" s="1"/>
      <c r="AO274"/>
      <c r="AP274"/>
      <c r="AQ274"/>
    </row>
    <row r="275" spans="1:43" ht="12.75">
      <c r="A275"/>
      <c r="B275"/>
      <c r="C275"/>
      <c r="D275" s="138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Z275" s="1"/>
      <c r="AA275"/>
      <c r="AB275"/>
      <c r="AC275"/>
      <c r="AD275"/>
      <c r="AE275" s="1"/>
      <c r="AF275" s="126"/>
      <c r="AG275"/>
      <c r="AH275"/>
      <c r="AI275"/>
      <c r="AJ275"/>
      <c r="AK275"/>
      <c r="AL275"/>
      <c r="AM275"/>
      <c r="AN275" s="1"/>
      <c r="AO275"/>
      <c r="AP275"/>
      <c r="AQ275"/>
    </row>
    <row r="276" spans="1:43" ht="12.75">
      <c r="A276"/>
      <c r="B276"/>
      <c r="C276"/>
      <c r="D276" s="138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Z276" s="1"/>
      <c r="AA276"/>
      <c r="AB276"/>
      <c r="AC276"/>
      <c r="AD276"/>
      <c r="AE276" s="1"/>
      <c r="AF276" s="126"/>
      <c r="AG276"/>
      <c r="AH276"/>
      <c r="AI276"/>
      <c r="AJ276"/>
      <c r="AK276"/>
      <c r="AL276"/>
      <c r="AM276"/>
      <c r="AN276" s="1"/>
      <c r="AO276"/>
      <c r="AP276"/>
      <c r="AQ276"/>
    </row>
    <row r="277" spans="1:43" ht="12.75">
      <c r="A277"/>
      <c r="B277"/>
      <c r="C277"/>
      <c r="D277" s="138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Z277" s="1"/>
      <c r="AA277"/>
      <c r="AB277"/>
      <c r="AC277"/>
      <c r="AD277"/>
      <c r="AE277" s="1"/>
      <c r="AF277" s="126"/>
      <c r="AG277"/>
      <c r="AH277"/>
      <c r="AI277"/>
      <c r="AJ277"/>
      <c r="AK277"/>
      <c r="AL277"/>
      <c r="AM277"/>
      <c r="AN277" s="1"/>
      <c r="AO277"/>
      <c r="AP277"/>
      <c r="AQ277"/>
    </row>
    <row r="278" spans="1:43" ht="12.75">
      <c r="A278"/>
      <c r="B278"/>
      <c r="C278"/>
      <c r="D278" s="13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Z278" s="1"/>
      <c r="AA278"/>
      <c r="AB278"/>
      <c r="AC278"/>
      <c r="AD278"/>
      <c r="AE278" s="1"/>
      <c r="AF278" s="126"/>
      <c r="AG278"/>
      <c r="AH278"/>
      <c r="AI278"/>
      <c r="AJ278"/>
      <c r="AK278"/>
      <c r="AL278"/>
      <c r="AM278"/>
      <c r="AN278" s="1"/>
      <c r="AO278"/>
      <c r="AP278"/>
      <c r="AQ278"/>
    </row>
    <row r="279" spans="1:43" ht="12.75">
      <c r="A279"/>
      <c r="B279"/>
      <c r="C279"/>
      <c r="D279" s="138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Z279" s="1"/>
      <c r="AA279"/>
      <c r="AB279"/>
      <c r="AC279"/>
      <c r="AD279"/>
      <c r="AE279" s="1"/>
      <c r="AF279" s="126"/>
      <c r="AG279"/>
      <c r="AH279"/>
      <c r="AI279"/>
      <c r="AJ279"/>
      <c r="AK279"/>
      <c r="AL279"/>
      <c r="AM279"/>
      <c r="AN279" s="1"/>
      <c r="AO279"/>
      <c r="AP279"/>
      <c r="AQ279"/>
    </row>
    <row r="280" spans="1:43" ht="12.75">
      <c r="A280"/>
      <c r="B280"/>
      <c r="C280"/>
      <c r="D280" s="138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Z280" s="1"/>
      <c r="AA280"/>
      <c r="AB280"/>
      <c r="AC280"/>
      <c r="AD280"/>
      <c r="AE280" s="1"/>
      <c r="AF280" s="126"/>
      <c r="AG280"/>
      <c r="AH280"/>
      <c r="AI280"/>
      <c r="AJ280"/>
      <c r="AK280"/>
      <c r="AL280"/>
      <c r="AM280"/>
      <c r="AN280" s="1"/>
      <c r="AO280"/>
      <c r="AP280"/>
      <c r="AQ280"/>
    </row>
    <row r="281" spans="1:43" ht="12.75">
      <c r="A281"/>
      <c r="B281"/>
      <c r="C281"/>
      <c r="D281" s="138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Z281" s="1"/>
      <c r="AA281"/>
      <c r="AB281"/>
      <c r="AC281"/>
      <c r="AD281"/>
      <c r="AE281" s="1"/>
      <c r="AF281" s="126"/>
      <c r="AG281"/>
      <c r="AH281"/>
      <c r="AI281"/>
      <c r="AJ281"/>
      <c r="AK281"/>
      <c r="AL281"/>
      <c r="AM281"/>
      <c r="AN281" s="1"/>
      <c r="AO281"/>
      <c r="AP281"/>
      <c r="AQ281"/>
    </row>
    <row r="282" spans="1:43" ht="12.75">
      <c r="A282"/>
      <c r="B282"/>
      <c r="C282"/>
      <c r="D282" s="138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Z282" s="1"/>
      <c r="AA282"/>
      <c r="AB282"/>
      <c r="AC282"/>
      <c r="AD282"/>
      <c r="AE282" s="1"/>
      <c r="AF282" s="126"/>
      <c r="AG282"/>
      <c r="AH282"/>
      <c r="AI282"/>
      <c r="AJ282"/>
      <c r="AK282"/>
      <c r="AL282"/>
      <c r="AM282"/>
      <c r="AN282" s="1"/>
      <c r="AO282"/>
      <c r="AP282"/>
      <c r="AQ282"/>
    </row>
    <row r="283" spans="1:43" ht="12.75">
      <c r="A283"/>
      <c r="B283"/>
      <c r="C283"/>
      <c r="D283" s="138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Z283" s="1"/>
      <c r="AA283"/>
      <c r="AB283"/>
      <c r="AC283"/>
      <c r="AD283"/>
      <c r="AE283" s="1"/>
      <c r="AF283" s="126"/>
      <c r="AG283"/>
      <c r="AH283"/>
      <c r="AI283"/>
      <c r="AJ283"/>
      <c r="AK283"/>
      <c r="AL283"/>
      <c r="AM283"/>
      <c r="AN283" s="1"/>
      <c r="AO283"/>
      <c r="AP283"/>
      <c r="AQ283"/>
    </row>
    <row r="284" spans="1:43" ht="12.75">
      <c r="A284"/>
      <c r="B284"/>
      <c r="C284"/>
      <c r="D284" s="138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Z284" s="1"/>
      <c r="AA284"/>
      <c r="AB284"/>
      <c r="AC284"/>
      <c r="AD284"/>
      <c r="AE284" s="1"/>
      <c r="AF284" s="126"/>
      <c r="AG284"/>
      <c r="AH284"/>
      <c r="AI284"/>
      <c r="AJ284"/>
      <c r="AK284"/>
      <c r="AL284"/>
      <c r="AM284"/>
      <c r="AN284" s="1"/>
      <c r="AO284"/>
      <c r="AP284"/>
      <c r="AQ284"/>
    </row>
    <row r="285" spans="1:43" ht="12.75">
      <c r="A285"/>
      <c r="B285"/>
      <c r="C285"/>
      <c r="D285" s="138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Z285" s="1"/>
      <c r="AA285"/>
      <c r="AB285"/>
      <c r="AC285"/>
      <c r="AD285"/>
      <c r="AE285" s="1"/>
      <c r="AF285" s="126"/>
      <c r="AG285"/>
      <c r="AH285"/>
      <c r="AI285"/>
      <c r="AJ285"/>
      <c r="AK285"/>
      <c r="AL285"/>
      <c r="AM285"/>
      <c r="AN285" s="1"/>
      <c r="AO285"/>
      <c r="AP285"/>
      <c r="AQ285"/>
    </row>
    <row r="286" spans="1:43" ht="12.75">
      <c r="A286"/>
      <c r="B286"/>
      <c r="C286"/>
      <c r="D286" s="138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Z286" s="1"/>
      <c r="AA286"/>
      <c r="AB286"/>
      <c r="AC286"/>
      <c r="AD286"/>
      <c r="AE286" s="1"/>
      <c r="AF286" s="126"/>
      <c r="AG286"/>
      <c r="AH286"/>
      <c r="AI286"/>
      <c r="AJ286"/>
      <c r="AK286"/>
      <c r="AL286"/>
      <c r="AM286"/>
      <c r="AN286" s="1"/>
      <c r="AO286"/>
      <c r="AP286"/>
      <c r="AQ286"/>
    </row>
    <row r="287" spans="1:43" ht="12.75">
      <c r="A287"/>
      <c r="B287"/>
      <c r="C287"/>
      <c r="D287" s="138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Z287" s="1"/>
      <c r="AA287"/>
      <c r="AB287"/>
      <c r="AC287"/>
      <c r="AD287"/>
      <c r="AE287" s="1"/>
      <c r="AF287" s="126"/>
      <c r="AG287"/>
      <c r="AH287"/>
      <c r="AI287"/>
      <c r="AJ287"/>
      <c r="AK287"/>
      <c r="AL287"/>
      <c r="AM287"/>
      <c r="AN287" s="1"/>
      <c r="AO287"/>
      <c r="AP287"/>
      <c r="AQ287"/>
    </row>
    <row r="288" spans="1:43" ht="12.75">
      <c r="A288"/>
      <c r="B288"/>
      <c r="C288"/>
      <c r="D288" s="13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Z288" s="1"/>
      <c r="AA288"/>
      <c r="AB288"/>
      <c r="AC288"/>
      <c r="AD288"/>
      <c r="AE288" s="1"/>
      <c r="AF288" s="126"/>
      <c r="AG288"/>
      <c r="AH288"/>
      <c r="AI288"/>
      <c r="AJ288"/>
      <c r="AK288"/>
      <c r="AL288"/>
      <c r="AM288"/>
      <c r="AN288" s="1"/>
      <c r="AO288"/>
      <c r="AP288"/>
      <c r="AQ288"/>
    </row>
    <row r="289" spans="1:43" ht="12.75">
      <c r="A289"/>
      <c r="B289"/>
      <c r="C289"/>
      <c r="D289" s="138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Z289" s="1"/>
      <c r="AA289"/>
      <c r="AB289"/>
      <c r="AC289"/>
      <c r="AD289"/>
      <c r="AE289" s="1"/>
      <c r="AF289" s="126"/>
      <c r="AG289"/>
      <c r="AH289"/>
      <c r="AI289"/>
      <c r="AJ289"/>
      <c r="AK289"/>
      <c r="AL289"/>
      <c r="AM289"/>
      <c r="AN289" s="1"/>
      <c r="AO289"/>
      <c r="AP289"/>
      <c r="AQ289"/>
    </row>
    <row r="290" spans="1:43" ht="12.75">
      <c r="A290"/>
      <c r="B290"/>
      <c r="C290"/>
      <c r="D290" s="138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Z290" s="1"/>
      <c r="AA290"/>
      <c r="AB290"/>
      <c r="AC290"/>
      <c r="AD290"/>
      <c r="AE290" s="1"/>
      <c r="AF290" s="126"/>
      <c r="AG290"/>
      <c r="AH290"/>
      <c r="AI290"/>
      <c r="AJ290"/>
      <c r="AK290"/>
      <c r="AL290"/>
      <c r="AM290"/>
      <c r="AN290" s="1"/>
      <c r="AO290"/>
      <c r="AP290"/>
      <c r="AQ290"/>
    </row>
    <row r="291" spans="1:43" ht="12.75">
      <c r="A291"/>
      <c r="B291"/>
      <c r="C291"/>
      <c r="D291" s="138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Z291" s="1"/>
      <c r="AA291"/>
      <c r="AB291"/>
      <c r="AC291"/>
      <c r="AD291"/>
      <c r="AE291" s="1"/>
      <c r="AF291" s="126"/>
      <c r="AG291"/>
      <c r="AH291"/>
      <c r="AI291"/>
      <c r="AJ291"/>
      <c r="AK291"/>
      <c r="AL291"/>
      <c r="AM291"/>
      <c r="AN291" s="1"/>
      <c r="AO291"/>
      <c r="AP291"/>
      <c r="AQ291"/>
    </row>
    <row r="292" spans="1:43" ht="12.75">
      <c r="A292"/>
      <c r="B292"/>
      <c r="C292"/>
      <c r="D292" s="138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Z292" s="1"/>
      <c r="AA292"/>
      <c r="AB292"/>
      <c r="AC292"/>
      <c r="AD292"/>
      <c r="AE292" s="1"/>
      <c r="AF292" s="126"/>
      <c r="AG292"/>
      <c r="AH292"/>
      <c r="AI292"/>
      <c r="AJ292"/>
      <c r="AK292"/>
      <c r="AL292"/>
      <c r="AM292"/>
      <c r="AN292" s="1"/>
      <c r="AO292"/>
      <c r="AP292"/>
      <c r="AQ292"/>
    </row>
    <row r="293" spans="1:43" ht="12.75">
      <c r="A293"/>
      <c r="B293"/>
      <c r="C293"/>
      <c r="D293" s="138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Z293" s="1"/>
      <c r="AA293"/>
      <c r="AB293"/>
      <c r="AC293"/>
      <c r="AD293"/>
      <c r="AE293" s="1"/>
      <c r="AF293" s="126"/>
      <c r="AG293"/>
      <c r="AH293"/>
      <c r="AI293"/>
      <c r="AJ293"/>
      <c r="AK293"/>
      <c r="AL293"/>
      <c r="AM293"/>
      <c r="AN293" s="1"/>
      <c r="AO293"/>
      <c r="AP293"/>
      <c r="AQ293"/>
    </row>
    <row r="294" spans="1:43" ht="12.75">
      <c r="A294"/>
      <c r="B294"/>
      <c r="C294"/>
      <c r="D294" s="138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Z294" s="1"/>
      <c r="AA294"/>
      <c r="AB294"/>
      <c r="AC294"/>
      <c r="AD294"/>
      <c r="AE294" s="1"/>
      <c r="AF294" s="126"/>
      <c r="AG294"/>
      <c r="AH294"/>
      <c r="AI294"/>
      <c r="AJ294"/>
      <c r="AK294"/>
      <c r="AL294"/>
      <c r="AM294"/>
      <c r="AN294" s="1"/>
      <c r="AO294"/>
      <c r="AP294"/>
      <c r="AQ294"/>
    </row>
    <row r="295" spans="1:43" ht="12.75">
      <c r="A295"/>
      <c r="B295"/>
      <c r="C295"/>
      <c r="D295" s="138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Z295" s="1"/>
      <c r="AA295"/>
      <c r="AB295"/>
      <c r="AC295"/>
      <c r="AD295"/>
      <c r="AE295" s="1"/>
      <c r="AF295" s="126"/>
      <c r="AG295"/>
      <c r="AH295"/>
      <c r="AI295"/>
      <c r="AJ295"/>
      <c r="AK295"/>
      <c r="AL295"/>
      <c r="AM295"/>
      <c r="AN295" s="1"/>
      <c r="AO295"/>
      <c r="AP295"/>
      <c r="AQ295"/>
    </row>
    <row r="296" spans="1:43" ht="12.75">
      <c r="A296"/>
      <c r="B296"/>
      <c r="C296"/>
      <c r="D296" s="138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Z296" s="1"/>
      <c r="AA296"/>
      <c r="AB296"/>
      <c r="AC296"/>
      <c r="AD296"/>
      <c r="AE296" s="1"/>
      <c r="AF296" s="126"/>
      <c r="AG296"/>
      <c r="AH296"/>
      <c r="AI296"/>
      <c r="AJ296"/>
      <c r="AK296"/>
      <c r="AL296"/>
      <c r="AM296"/>
      <c r="AN296" s="1"/>
      <c r="AO296"/>
      <c r="AP296"/>
      <c r="AQ296"/>
    </row>
    <row r="297" spans="1:43" ht="12.75">
      <c r="A297"/>
      <c r="B297"/>
      <c r="C297"/>
      <c r="D297" s="138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Z297" s="1"/>
      <c r="AA297"/>
      <c r="AB297"/>
      <c r="AC297"/>
      <c r="AD297"/>
      <c r="AE297" s="1"/>
      <c r="AF297" s="126"/>
      <c r="AG297"/>
      <c r="AH297"/>
      <c r="AI297"/>
      <c r="AJ297"/>
      <c r="AK297"/>
      <c r="AL297"/>
      <c r="AM297"/>
      <c r="AN297" s="1"/>
      <c r="AO297"/>
      <c r="AP297"/>
      <c r="AQ297"/>
    </row>
    <row r="298" spans="1:43" ht="12.75">
      <c r="A298"/>
      <c r="B298"/>
      <c r="C298"/>
      <c r="D298" s="13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Z298" s="1"/>
      <c r="AA298"/>
      <c r="AB298"/>
      <c r="AC298"/>
      <c r="AD298"/>
      <c r="AE298" s="1"/>
      <c r="AF298" s="126"/>
      <c r="AG298"/>
      <c r="AH298"/>
      <c r="AI298"/>
      <c r="AJ298"/>
      <c r="AK298"/>
      <c r="AL298"/>
      <c r="AM298"/>
      <c r="AN298" s="1"/>
      <c r="AO298"/>
      <c r="AP298"/>
      <c r="AQ298"/>
    </row>
    <row r="299" spans="1:43" ht="12.75">
      <c r="A299"/>
      <c r="B299"/>
      <c r="C299"/>
      <c r="D299" s="138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Z299" s="1"/>
      <c r="AA299"/>
      <c r="AB299"/>
      <c r="AC299"/>
      <c r="AD299"/>
      <c r="AE299" s="1"/>
      <c r="AF299" s="126"/>
      <c r="AG299"/>
      <c r="AH299"/>
      <c r="AI299"/>
      <c r="AJ299"/>
      <c r="AK299"/>
      <c r="AL299"/>
      <c r="AM299"/>
      <c r="AN299" s="1"/>
      <c r="AO299"/>
      <c r="AP299"/>
      <c r="AQ299"/>
    </row>
    <row r="300" spans="1:43" ht="12.75">
      <c r="A300"/>
      <c r="B300"/>
      <c r="C300"/>
      <c r="D300" s="138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Z300" s="1"/>
      <c r="AA300"/>
      <c r="AB300"/>
      <c r="AC300"/>
      <c r="AD300"/>
      <c r="AE300" s="1"/>
      <c r="AF300" s="126"/>
      <c r="AG300"/>
      <c r="AH300"/>
      <c r="AI300"/>
      <c r="AJ300"/>
      <c r="AK300"/>
      <c r="AL300"/>
      <c r="AM300"/>
      <c r="AN300" s="1"/>
      <c r="AO300"/>
      <c r="AP300"/>
      <c r="AQ300"/>
    </row>
    <row r="301" spans="1:43" ht="12.75">
      <c r="A301"/>
      <c r="B301"/>
      <c r="C301"/>
      <c r="D301" s="138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Z301" s="1"/>
      <c r="AA301"/>
      <c r="AB301"/>
      <c r="AC301"/>
      <c r="AD301"/>
      <c r="AE301" s="1"/>
      <c r="AF301" s="126"/>
      <c r="AG301"/>
      <c r="AH301"/>
      <c r="AI301"/>
      <c r="AJ301"/>
      <c r="AK301"/>
      <c r="AL301"/>
      <c r="AM301"/>
      <c r="AN301" s="1"/>
      <c r="AO301"/>
      <c r="AP301"/>
      <c r="AQ301"/>
    </row>
    <row r="302" spans="1:43" ht="12.75">
      <c r="A302"/>
      <c r="B302"/>
      <c r="C302"/>
      <c r="D302" s="138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Z302" s="1"/>
      <c r="AA302"/>
      <c r="AB302"/>
      <c r="AC302"/>
      <c r="AD302"/>
      <c r="AE302" s="1"/>
      <c r="AF302" s="126"/>
      <c r="AG302"/>
      <c r="AH302"/>
      <c r="AI302"/>
      <c r="AJ302"/>
      <c r="AK302"/>
      <c r="AL302"/>
      <c r="AM302"/>
      <c r="AN302" s="1"/>
      <c r="AO302"/>
      <c r="AP302"/>
      <c r="AQ302"/>
    </row>
    <row r="303" spans="1:43" ht="12.75">
      <c r="A303"/>
      <c r="B303"/>
      <c r="C303"/>
      <c r="D303" s="138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Z303" s="1"/>
      <c r="AA303"/>
      <c r="AB303"/>
      <c r="AC303"/>
      <c r="AD303"/>
      <c r="AE303" s="1"/>
      <c r="AF303" s="126"/>
      <c r="AG303"/>
      <c r="AH303"/>
      <c r="AI303"/>
      <c r="AJ303"/>
      <c r="AK303"/>
      <c r="AL303"/>
      <c r="AM303"/>
      <c r="AN303" s="1"/>
      <c r="AO303"/>
      <c r="AP303"/>
      <c r="AQ303"/>
    </row>
    <row r="304" spans="1:43" ht="12.75">
      <c r="A304"/>
      <c r="B304"/>
      <c r="C304"/>
      <c r="D304" s="138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Z304" s="1"/>
      <c r="AA304"/>
      <c r="AB304"/>
      <c r="AC304"/>
      <c r="AD304"/>
      <c r="AE304" s="1"/>
      <c r="AF304" s="126"/>
      <c r="AG304"/>
      <c r="AH304"/>
      <c r="AI304"/>
      <c r="AJ304"/>
      <c r="AK304"/>
      <c r="AL304"/>
      <c r="AM304"/>
      <c r="AN304" s="1"/>
      <c r="AO304"/>
      <c r="AP304"/>
      <c r="AQ304"/>
    </row>
    <row r="305" spans="1:43" ht="12.75">
      <c r="A305"/>
      <c r="B305"/>
      <c r="C305"/>
      <c r="D305" s="138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Z305" s="1"/>
      <c r="AA305"/>
      <c r="AB305"/>
      <c r="AC305"/>
      <c r="AD305"/>
      <c r="AE305" s="1"/>
      <c r="AF305" s="126"/>
      <c r="AG305"/>
      <c r="AH305"/>
      <c r="AI305"/>
      <c r="AJ305"/>
      <c r="AK305"/>
      <c r="AL305"/>
      <c r="AM305"/>
      <c r="AN305" s="1"/>
      <c r="AO305"/>
      <c r="AP305"/>
      <c r="AQ305"/>
    </row>
    <row r="306" spans="1:43" ht="12.75">
      <c r="A306"/>
      <c r="B306"/>
      <c r="C306"/>
      <c r="D306" s="138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Z306" s="1"/>
      <c r="AA306"/>
      <c r="AB306"/>
      <c r="AC306"/>
      <c r="AD306"/>
      <c r="AE306" s="1"/>
      <c r="AF306" s="126"/>
      <c r="AG306"/>
      <c r="AH306"/>
      <c r="AI306"/>
      <c r="AJ306"/>
      <c r="AK306"/>
      <c r="AL306"/>
      <c r="AM306"/>
      <c r="AN306" s="1"/>
      <c r="AO306"/>
      <c r="AP306"/>
      <c r="AQ306"/>
    </row>
    <row r="307" spans="1:43" ht="12.75">
      <c r="A307"/>
      <c r="B307"/>
      <c r="C307"/>
      <c r="D307" s="138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Z307" s="1"/>
      <c r="AA307"/>
      <c r="AB307"/>
      <c r="AC307"/>
      <c r="AD307"/>
      <c r="AE307" s="1"/>
      <c r="AF307" s="126"/>
      <c r="AG307"/>
      <c r="AH307"/>
      <c r="AI307"/>
      <c r="AJ307"/>
      <c r="AK307"/>
      <c r="AL307"/>
      <c r="AM307"/>
      <c r="AN307" s="1"/>
      <c r="AO307"/>
      <c r="AP307"/>
      <c r="AQ307"/>
    </row>
    <row r="308" spans="1:43" ht="12.75">
      <c r="A308"/>
      <c r="B308"/>
      <c r="C308"/>
      <c r="D308" s="13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Z308" s="1"/>
      <c r="AA308"/>
      <c r="AB308"/>
      <c r="AC308"/>
      <c r="AD308"/>
      <c r="AE308" s="1"/>
      <c r="AF308" s="126"/>
      <c r="AG308"/>
      <c r="AH308"/>
      <c r="AI308"/>
      <c r="AJ308"/>
      <c r="AK308"/>
      <c r="AL308"/>
      <c r="AM308"/>
      <c r="AN308" s="1"/>
      <c r="AO308"/>
      <c r="AP308"/>
      <c r="AQ308"/>
    </row>
    <row r="309" spans="1:43" ht="12.75">
      <c r="A309"/>
      <c r="B309"/>
      <c r="C309"/>
      <c r="D309" s="138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Z309" s="1"/>
      <c r="AA309"/>
      <c r="AB309"/>
      <c r="AC309"/>
      <c r="AD309"/>
      <c r="AE309" s="1"/>
      <c r="AF309" s="126"/>
      <c r="AG309"/>
      <c r="AH309"/>
      <c r="AI309"/>
      <c r="AJ309"/>
      <c r="AK309"/>
      <c r="AL309"/>
      <c r="AM309"/>
      <c r="AN309" s="1"/>
      <c r="AO309"/>
      <c r="AP309"/>
      <c r="AQ309"/>
    </row>
    <row r="310" spans="1:43" ht="12.75">
      <c r="A310"/>
      <c r="B310"/>
      <c r="C310"/>
      <c r="D310" s="138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Z310" s="1"/>
      <c r="AA310"/>
      <c r="AB310"/>
      <c r="AC310"/>
      <c r="AD310"/>
      <c r="AE310" s="1"/>
      <c r="AF310" s="126"/>
      <c r="AG310"/>
      <c r="AH310"/>
      <c r="AI310"/>
      <c r="AJ310"/>
      <c r="AK310"/>
      <c r="AL310"/>
      <c r="AM310"/>
      <c r="AN310" s="1"/>
      <c r="AO310"/>
      <c r="AP310"/>
      <c r="AQ310"/>
    </row>
    <row r="311" spans="1:43" ht="12.75">
      <c r="A311"/>
      <c r="B311"/>
      <c r="C311"/>
      <c r="D311" s="138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Z311" s="1"/>
      <c r="AA311"/>
      <c r="AB311"/>
      <c r="AC311"/>
      <c r="AD311"/>
      <c r="AE311" s="1"/>
      <c r="AF311" s="126"/>
      <c r="AG311"/>
      <c r="AH311"/>
      <c r="AI311"/>
      <c r="AJ311"/>
      <c r="AK311"/>
      <c r="AL311"/>
      <c r="AM311"/>
      <c r="AN311" s="1"/>
      <c r="AO311"/>
      <c r="AP311"/>
      <c r="AQ311"/>
    </row>
    <row r="312" spans="1:43" ht="12.75">
      <c r="A312"/>
      <c r="B312"/>
      <c r="C312"/>
      <c r="D312" s="138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Z312" s="1"/>
      <c r="AA312"/>
      <c r="AB312"/>
      <c r="AC312"/>
      <c r="AD312"/>
      <c r="AE312" s="1"/>
      <c r="AF312" s="126"/>
      <c r="AG312"/>
      <c r="AH312"/>
      <c r="AI312"/>
      <c r="AJ312"/>
      <c r="AK312"/>
      <c r="AL312"/>
      <c r="AM312"/>
      <c r="AN312" s="1"/>
      <c r="AO312"/>
      <c r="AP312"/>
      <c r="AQ312"/>
    </row>
    <row r="313" spans="1:43" ht="12.75">
      <c r="A313"/>
      <c r="B313"/>
      <c r="C313"/>
      <c r="D313" s="138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Z313" s="1"/>
      <c r="AA313"/>
      <c r="AB313"/>
      <c r="AC313"/>
      <c r="AD313"/>
      <c r="AE313" s="1"/>
      <c r="AF313" s="126"/>
      <c r="AG313"/>
      <c r="AH313"/>
      <c r="AI313"/>
      <c r="AJ313"/>
      <c r="AK313"/>
      <c r="AL313"/>
      <c r="AM313"/>
      <c r="AN313" s="1"/>
      <c r="AO313"/>
      <c r="AP313"/>
      <c r="AQ313"/>
    </row>
    <row r="314" spans="1:43" ht="12.75">
      <c r="A314"/>
      <c r="B314"/>
      <c r="C314"/>
      <c r="D314" s="138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Z314" s="1"/>
      <c r="AA314"/>
      <c r="AB314"/>
      <c r="AC314"/>
      <c r="AD314"/>
      <c r="AE314" s="1"/>
      <c r="AF314" s="126"/>
      <c r="AG314"/>
      <c r="AH314"/>
      <c r="AI314"/>
      <c r="AJ314"/>
      <c r="AK314"/>
      <c r="AL314"/>
      <c r="AM314"/>
      <c r="AN314" s="1"/>
      <c r="AO314"/>
      <c r="AP314"/>
      <c r="AQ314"/>
    </row>
    <row r="315" spans="1:43" ht="12.75">
      <c r="A315"/>
      <c r="B315"/>
      <c r="C315"/>
      <c r="D315" s="138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Z315" s="1"/>
      <c r="AA315"/>
      <c r="AB315"/>
      <c r="AC315"/>
      <c r="AD315"/>
      <c r="AE315" s="1"/>
      <c r="AF315" s="126"/>
      <c r="AG315"/>
      <c r="AH315"/>
      <c r="AI315"/>
      <c r="AJ315"/>
      <c r="AK315"/>
      <c r="AL315"/>
      <c r="AM315"/>
      <c r="AN315" s="1"/>
      <c r="AO315"/>
      <c r="AP315"/>
      <c r="AQ315"/>
    </row>
    <row r="316" spans="1:43" ht="12.75">
      <c r="A316"/>
      <c r="B316"/>
      <c r="C316"/>
      <c r="D316" s="138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Z316" s="1"/>
      <c r="AA316"/>
      <c r="AB316"/>
      <c r="AC316"/>
      <c r="AD316"/>
      <c r="AE316" s="1"/>
      <c r="AF316" s="126"/>
      <c r="AG316"/>
      <c r="AH316"/>
      <c r="AI316"/>
      <c r="AJ316"/>
      <c r="AK316"/>
      <c r="AL316"/>
      <c r="AM316"/>
      <c r="AN316" s="1"/>
      <c r="AO316"/>
      <c r="AP316"/>
      <c r="AQ316"/>
    </row>
    <row r="317" spans="1:43" ht="12.75">
      <c r="A317"/>
      <c r="B317"/>
      <c r="C317"/>
      <c r="D317" s="138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Z317" s="1"/>
      <c r="AA317"/>
      <c r="AB317"/>
      <c r="AC317"/>
      <c r="AD317"/>
      <c r="AE317" s="1"/>
      <c r="AF317" s="126"/>
      <c r="AG317"/>
      <c r="AH317"/>
      <c r="AI317"/>
      <c r="AJ317"/>
      <c r="AK317"/>
      <c r="AL317"/>
      <c r="AM317"/>
      <c r="AN317" s="1"/>
      <c r="AO317"/>
      <c r="AP317"/>
      <c r="AQ317"/>
    </row>
    <row r="318" spans="1:43" ht="12.75">
      <c r="A318"/>
      <c r="B318"/>
      <c r="C318"/>
      <c r="D318" s="13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Z318" s="1"/>
      <c r="AA318"/>
      <c r="AB318"/>
      <c r="AC318"/>
      <c r="AD318"/>
      <c r="AE318" s="1"/>
      <c r="AF318" s="126"/>
      <c r="AG318"/>
      <c r="AH318"/>
      <c r="AI318"/>
      <c r="AJ318"/>
      <c r="AK318"/>
      <c r="AL318"/>
      <c r="AM318"/>
      <c r="AN318" s="1"/>
      <c r="AO318"/>
      <c r="AP318"/>
      <c r="AQ318"/>
    </row>
    <row r="319" spans="1:43" ht="12.75">
      <c r="A319"/>
      <c r="B319"/>
      <c r="C319"/>
      <c r="D319" s="138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Z319" s="1"/>
      <c r="AA319"/>
      <c r="AB319"/>
      <c r="AC319"/>
      <c r="AD319"/>
      <c r="AE319" s="1"/>
      <c r="AF319" s="126"/>
      <c r="AG319"/>
      <c r="AH319"/>
      <c r="AI319"/>
      <c r="AJ319"/>
      <c r="AK319"/>
      <c r="AL319"/>
      <c r="AM319"/>
      <c r="AN319" s="1"/>
      <c r="AO319"/>
      <c r="AP319"/>
      <c r="AQ319"/>
    </row>
    <row r="320" spans="1:43" ht="12.75">
      <c r="A320"/>
      <c r="B320"/>
      <c r="C320"/>
      <c r="D320" s="138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Z320" s="1"/>
      <c r="AA320"/>
      <c r="AB320"/>
      <c r="AC320"/>
      <c r="AD320"/>
      <c r="AE320" s="1"/>
      <c r="AF320" s="126"/>
      <c r="AG320"/>
      <c r="AH320"/>
      <c r="AI320"/>
      <c r="AJ320"/>
      <c r="AK320"/>
      <c r="AL320"/>
      <c r="AM320"/>
      <c r="AN320" s="1"/>
      <c r="AO320"/>
      <c r="AP320"/>
      <c r="AQ320"/>
    </row>
    <row r="321" spans="1:43" ht="12.75">
      <c r="A321"/>
      <c r="B321"/>
      <c r="C321"/>
      <c r="D321" s="138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Z321" s="1"/>
      <c r="AA321"/>
      <c r="AB321"/>
      <c r="AC321"/>
      <c r="AD321"/>
      <c r="AE321" s="1"/>
      <c r="AF321" s="126"/>
      <c r="AG321"/>
      <c r="AH321"/>
      <c r="AI321"/>
      <c r="AJ321"/>
      <c r="AK321"/>
      <c r="AL321"/>
      <c r="AM321"/>
      <c r="AN321" s="1"/>
      <c r="AO321"/>
      <c r="AP321"/>
      <c r="AQ321"/>
    </row>
    <row r="322" spans="1:43" ht="12.75">
      <c r="A322"/>
      <c r="B322"/>
      <c r="C322"/>
      <c r="D322" s="138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Z322" s="1"/>
      <c r="AA322"/>
      <c r="AB322"/>
      <c r="AC322"/>
      <c r="AD322"/>
      <c r="AE322" s="1"/>
      <c r="AF322" s="126"/>
      <c r="AG322"/>
      <c r="AH322"/>
      <c r="AI322"/>
      <c r="AJ322"/>
      <c r="AK322"/>
      <c r="AL322"/>
      <c r="AM322"/>
      <c r="AN322" s="1"/>
      <c r="AO322"/>
      <c r="AP322"/>
      <c r="AQ322"/>
    </row>
    <row r="323" spans="1:43" ht="12.75">
      <c r="A323"/>
      <c r="B323"/>
      <c r="C323"/>
      <c r="D323" s="138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Z323" s="1"/>
      <c r="AA323"/>
      <c r="AB323"/>
      <c r="AC323"/>
      <c r="AD323"/>
      <c r="AE323" s="1"/>
      <c r="AF323" s="126"/>
      <c r="AG323"/>
      <c r="AH323"/>
      <c r="AI323"/>
      <c r="AJ323"/>
      <c r="AK323"/>
      <c r="AL323"/>
      <c r="AM323"/>
      <c r="AN323" s="1"/>
      <c r="AO323"/>
      <c r="AP323"/>
      <c r="AQ323"/>
    </row>
    <row r="324" spans="1:43" ht="12.75">
      <c r="A324"/>
      <c r="B324"/>
      <c r="C324"/>
      <c r="D324" s="138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Z324" s="1"/>
      <c r="AA324"/>
      <c r="AB324"/>
      <c r="AC324"/>
      <c r="AD324"/>
      <c r="AE324" s="1"/>
      <c r="AF324" s="126"/>
      <c r="AG324"/>
      <c r="AH324"/>
      <c r="AI324"/>
      <c r="AJ324"/>
      <c r="AK324"/>
      <c r="AL324"/>
      <c r="AM324"/>
      <c r="AN324" s="1"/>
      <c r="AO324"/>
      <c r="AP324"/>
      <c r="AQ324"/>
    </row>
    <row r="325" spans="1:43" ht="12.75">
      <c r="A325"/>
      <c r="B325"/>
      <c r="C325"/>
      <c r="D325" s="138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Z325" s="1"/>
      <c r="AA325"/>
      <c r="AB325"/>
      <c r="AC325"/>
      <c r="AD325"/>
      <c r="AE325" s="1"/>
      <c r="AF325" s="126"/>
      <c r="AG325"/>
      <c r="AH325"/>
      <c r="AI325"/>
      <c r="AJ325"/>
      <c r="AK325"/>
      <c r="AL325"/>
      <c r="AM325"/>
      <c r="AN325" s="1"/>
      <c r="AO325"/>
      <c r="AP325"/>
      <c r="AQ325"/>
    </row>
    <row r="326" spans="1:43" ht="12.75">
      <c r="A326"/>
      <c r="B326"/>
      <c r="C326"/>
      <c r="D326" s="138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Z326" s="1"/>
      <c r="AA326"/>
      <c r="AB326"/>
      <c r="AC326"/>
      <c r="AD326"/>
      <c r="AE326" s="1"/>
      <c r="AF326" s="126"/>
      <c r="AG326"/>
      <c r="AH326"/>
      <c r="AI326"/>
      <c r="AJ326"/>
      <c r="AK326"/>
      <c r="AL326"/>
      <c r="AM326"/>
      <c r="AN326" s="1"/>
      <c r="AO326"/>
      <c r="AP326"/>
      <c r="AQ326"/>
    </row>
    <row r="327" spans="1:43" ht="12.75">
      <c r="A327"/>
      <c r="B327"/>
      <c r="C327"/>
      <c r="D327" s="138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Z327" s="1"/>
      <c r="AA327"/>
      <c r="AB327"/>
      <c r="AC327"/>
      <c r="AD327"/>
      <c r="AE327" s="1"/>
      <c r="AF327" s="126"/>
      <c r="AG327"/>
      <c r="AH327"/>
      <c r="AI327"/>
      <c r="AJ327"/>
      <c r="AK327"/>
      <c r="AL327"/>
      <c r="AM327"/>
      <c r="AN327" s="1"/>
      <c r="AO327"/>
      <c r="AP327"/>
      <c r="AQ327"/>
    </row>
    <row r="328" spans="1:43" ht="12.75">
      <c r="A328"/>
      <c r="B328"/>
      <c r="C328"/>
      <c r="D328" s="13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Z328" s="1"/>
      <c r="AA328"/>
      <c r="AB328"/>
      <c r="AC328"/>
      <c r="AD328"/>
      <c r="AE328" s="1"/>
      <c r="AF328" s="126"/>
      <c r="AG328"/>
      <c r="AH328"/>
      <c r="AI328"/>
      <c r="AJ328"/>
      <c r="AK328"/>
      <c r="AL328"/>
      <c r="AM328"/>
      <c r="AN328" s="1"/>
      <c r="AO328"/>
      <c r="AP328"/>
      <c r="AQ328"/>
    </row>
    <row r="329" spans="1:43" ht="12.75">
      <c r="A329"/>
      <c r="B329"/>
      <c r="C329"/>
      <c r="D329" s="138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Z329" s="1"/>
      <c r="AA329"/>
      <c r="AB329"/>
      <c r="AC329"/>
      <c r="AD329"/>
      <c r="AE329" s="1"/>
      <c r="AF329" s="126"/>
      <c r="AG329"/>
      <c r="AH329"/>
      <c r="AI329"/>
      <c r="AJ329"/>
      <c r="AK329"/>
      <c r="AL329"/>
      <c r="AM329"/>
      <c r="AN329" s="1"/>
      <c r="AO329"/>
      <c r="AP329"/>
      <c r="AQ329"/>
    </row>
    <row r="330" spans="1:43" ht="12.75">
      <c r="A330"/>
      <c r="B330"/>
      <c r="C330"/>
      <c r="D330" s="138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Z330" s="1"/>
      <c r="AA330"/>
      <c r="AB330"/>
      <c r="AC330"/>
      <c r="AD330"/>
      <c r="AE330" s="1"/>
      <c r="AF330" s="126"/>
      <c r="AG330"/>
      <c r="AH330"/>
      <c r="AI330"/>
      <c r="AJ330"/>
      <c r="AK330"/>
      <c r="AL330"/>
      <c r="AM330"/>
      <c r="AN330" s="1"/>
      <c r="AO330"/>
      <c r="AP330"/>
      <c r="AQ330"/>
    </row>
    <row r="331" spans="1:43" ht="12.75">
      <c r="A331"/>
      <c r="B331"/>
      <c r="C331"/>
      <c r="D331" s="138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Z331" s="1"/>
      <c r="AA331"/>
      <c r="AB331"/>
      <c r="AC331"/>
      <c r="AD331"/>
      <c r="AE331" s="1"/>
      <c r="AF331" s="126"/>
      <c r="AG331"/>
      <c r="AH331"/>
      <c r="AI331"/>
      <c r="AJ331"/>
      <c r="AK331"/>
      <c r="AL331"/>
      <c r="AM331"/>
      <c r="AN331" s="1"/>
      <c r="AO331"/>
      <c r="AP331"/>
      <c r="AQ331"/>
    </row>
    <row r="332" spans="1:43" ht="12.75">
      <c r="A332"/>
      <c r="B332"/>
      <c r="C332"/>
      <c r="D332" s="138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Z332" s="1"/>
      <c r="AA332"/>
      <c r="AB332"/>
      <c r="AC332"/>
      <c r="AD332"/>
      <c r="AE332" s="1"/>
      <c r="AF332" s="126"/>
      <c r="AG332"/>
      <c r="AH332"/>
      <c r="AI332"/>
      <c r="AJ332"/>
      <c r="AK332"/>
      <c r="AL332"/>
      <c r="AM332"/>
      <c r="AN332" s="1"/>
      <c r="AO332"/>
      <c r="AP332"/>
      <c r="AQ332"/>
    </row>
    <row r="333" spans="1:43" ht="12.75">
      <c r="A333"/>
      <c r="B333"/>
      <c r="C333"/>
      <c r="D333" s="138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Z333" s="1"/>
      <c r="AA333"/>
      <c r="AB333"/>
      <c r="AC333"/>
      <c r="AD333"/>
      <c r="AE333" s="1"/>
      <c r="AF333" s="126"/>
      <c r="AG333"/>
      <c r="AH333"/>
      <c r="AI333"/>
      <c r="AJ333"/>
      <c r="AK333"/>
      <c r="AL333"/>
      <c r="AM333"/>
      <c r="AN333" s="1"/>
      <c r="AO333"/>
      <c r="AP333"/>
      <c r="AQ333"/>
    </row>
    <row r="334" spans="1:43" ht="12.75">
      <c r="A334"/>
      <c r="B334"/>
      <c r="C334"/>
      <c r="D334" s="138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Z334" s="1"/>
      <c r="AA334"/>
      <c r="AB334"/>
      <c r="AC334"/>
      <c r="AD334"/>
      <c r="AE334" s="1"/>
      <c r="AF334" s="126"/>
      <c r="AG334"/>
      <c r="AH334"/>
      <c r="AI334"/>
      <c r="AJ334"/>
      <c r="AK334"/>
      <c r="AL334"/>
      <c r="AM334"/>
      <c r="AN334" s="1"/>
      <c r="AO334"/>
      <c r="AP334"/>
      <c r="AQ334"/>
    </row>
    <row r="335" spans="1:43" ht="12.75">
      <c r="A335"/>
      <c r="B335"/>
      <c r="C335"/>
      <c r="D335" s="138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Z335" s="1"/>
      <c r="AA335"/>
      <c r="AB335"/>
      <c r="AC335"/>
      <c r="AD335"/>
      <c r="AE335" s="1"/>
      <c r="AF335" s="126"/>
      <c r="AG335"/>
      <c r="AH335"/>
      <c r="AI335"/>
      <c r="AJ335"/>
      <c r="AK335"/>
      <c r="AL335"/>
      <c r="AM335"/>
      <c r="AN335" s="1"/>
      <c r="AO335"/>
      <c r="AP335"/>
      <c r="AQ335"/>
    </row>
    <row r="336" spans="1:43" ht="12.75">
      <c r="A336"/>
      <c r="B336"/>
      <c r="C336"/>
      <c r="D336" s="138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Z336" s="1"/>
      <c r="AA336"/>
      <c r="AB336"/>
      <c r="AC336"/>
      <c r="AD336"/>
      <c r="AE336" s="1"/>
      <c r="AF336" s="126"/>
      <c r="AG336"/>
      <c r="AH336"/>
      <c r="AI336"/>
      <c r="AJ336"/>
      <c r="AK336"/>
      <c r="AL336"/>
      <c r="AM336"/>
      <c r="AN336" s="1"/>
      <c r="AO336"/>
      <c r="AP336"/>
      <c r="AQ336"/>
    </row>
    <row r="337" spans="1:43" ht="12.75">
      <c r="A337"/>
      <c r="B337"/>
      <c r="C337"/>
      <c r="D337" s="138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Z337" s="1"/>
      <c r="AA337"/>
      <c r="AB337"/>
      <c r="AC337"/>
      <c r="AD337"/>
      <c r="AE337" s="1"/>
      <c r="AF337" s="126"/>
      <c r="AG337"/>
      <c r="AH337"/>
      <c r="AI337"/>
      <c r="AJ337"/>
      <c r="AK337"/>
      <c r="AL337"/>
      <c r="AM337"/>
      <c r="AN337" s="1"/>
      <c r="AO337"/>
      <c r="AP337"/>
      <c r="AQ337"/>
    </row>
    <row r="338" spans="1:43" ht="12.75">
      <c r="A338"/>
      <c r="B338"/>
      <c r="C338"/>
      <c r="D338" s="1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Z338" s="1"/>
      <c r="AA338"/>
      <c r="AB338"/>
      <c r="AC338"/>
      <c r="AD338"/>
      <c r="AE338" s="1"/>
      <c r="AF338" s="126"/>
      <c r="AG338"/>
      <c r="AH338"/>
      <c r="AI338"/>
      <c r="AJ338"/>
      <c r="AK338"/>
      <c r="AL338"/>
      <c r="AM338"/>
      <c r="AN338" s="1"/>
      <c r="AO338"/>
      <c r="AP338"/>
      <c r="AQ338"/>
    </row>
    <row r="339" spans="1:43" ht="12.75">
      <c r="A339"/>
      <c r="B339"/>
      <c r="C339"/>
      <c r="D339" s="138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Z339" s="1"/>
      <c r="AA339"/>
      <c r="AB339"/>
      <c r="AC339"/>
      <c r="AD339"/>
      <c r="AE339" s="1"/>
      <c r="AF339" s="126"/>
      <c r="AG339"/>
      <c r="AH339"/>
      <c r="AI339"/>
      <c r="AJ339"/>
      <c r="AK339"/>
      <c r="AL339"/>
      <c r="AM339"/>
      <c r="AN339" s="1"/>
      <c r="AO339"/>
      <c r="AP339"/>
      <c r="AQ339"/>
    </row>
    <row r="340" spans="1:43" ht="12.75">
      <c r="A340"/>
      <c r="B340"/>
      <c r="C340"/>
      <c r="D340" s="138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Z340" s="1"/>
      <c r="AA340"/>
      <c r="AB340"/>
      <c r="AC340"/>
      <c r="AD340"/>
      <c r="AE340" s="1"/>
      <c r="AF340" s="126"/>
      <c r="AG340"/>
      <c r="AH340"/>
      <c r="AI340"/>
      <c r="AJ340"/>
      <c r="AK340"/>
      <c r="AL340"/>
      <c r="AM340"/>
      <c r="AN340" s="1"/>
      <c r="AO340"/>
      <c r="AP340"/>
      <c r="AQ340"/>
    </row>
    <row r="341" spans="1:43" ht="12.75">
      <c r="A341"/>
      <c r="B341"/>
      <c r="C341"/>
      <c r="D341" s="138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Z341" s="1"/>
      <c r="AA341"/>
      <c r="AB341"/>
      <c r="AC341"/>
      <c r="AD341"/>
      <c r="AE341" s="1"/>
      <c r="AF341" s="126"/>
      <c r="AG341"/>
      <c r="AH341"/>
      <c r="AI341"/>
      <c r="AJ341"/>
      <c r="AK341"/>
      <c r="AL341"/>
      <c r="AM341"/>
      <c r="AN341" s="1"/>
      <c r="AO341"/>
      <c r="AP341"/>
      <c r="AQ341"/>
    </row>
    <row r="342" spans="1:43" ht="12.75">
      <c r="A342"/>
      <c r="B342"/>
      <c r="C342"/>
      <c r="D342" s="138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Z342" s="1"/>
      <c r="AA342"/>
      <c r="AB342"/>
      <c r="AC342"/>
      <c r="AD342"/>
      <c r="AE342" s="1"/>
      <c r="AF342" s="126"/>
      <c r="AG342"/>
      <c r="AH342"/>
      <c r="AI342"/>
      <c r="AJ342"/>
      <c r="AK342"/>
      <c r="AL342"/>
      <c r="AM342"/>
      <c r="AN342" s="1"/>
      <c r="AO342"/>
      <c r="AP342"/>
      <c r="AQ342"/>
    </row>
    <row r="343" spans="1:43" ht="12.75">
      <c r="A343"/>
      <c r="B343"/>
      <c r="C343"/>
      <c r="D343" s="138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Z343" s="1"/>
      <c r="AA343"/>
      <c r="AB343"/>
      <c r="AC343"/>
      <c r="AD343"/>
      <c r="AE343" s="1"/>
      <c r="AF343" s="126"/>
      <c r="AG343"/>
      <c r="AH343"/>
      <c r="AI343"/>
      <c r="AJ343"/>
      <c r="AK343"/>
      <c r="AL343"/>
      <c r="AM343"/>
      <c r="AN343" s="1"/>
      <c r="AO343"/>
      <c r="AP343"/>
      <c r="AQ343"/>
    </row>
    <row r="344" spans="1:43" ht="12.75">
      <c r="A344"/>
      <c r="B344"/>
      <c r="C344"/>
      <c r="D344" s="138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Z344" s="1"/>
      <c r="AA344"/>
      <c r="AB344"/>
      <c r="AC344"/>
      <c r="AD344"/>
      <c r="AE344" s="1"/>
      <c r="AF344" s="126"/>
      <c r="AG344"/>
      <c r="AH344"/>
      <c r="AI344"/>
      <c r="AJ344"/>
      <c r="AK344"/>
      <c r="AL344"/>
      <c r="AM344"/>
      <c r="AN344" s="1"/>
      <c r="AO344"/>
      <c r="AP344"/>
      <c r="AQ344"/>
    </row>
    <row r="345" spans="1:43" ht="12.75">
      <c r="A345"/>
      <c r="B345"/>
      <c r="C345"/>
      <c r="D345" s="138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Z345" s="1"/>
      <c r="AA345"/>
      <c r="AB345"/>
      <c r="AC345"/>
      <c r="AD345"/>
      <c r="AE345" s="1"/>
      <c r="AF345" s="126"/>
      <c r="AG345"/>
      <c r="AH345"/>
      <c r="AI345"/>
      <c r="AJ345"/>
      <c r="AK345"/>
      <c r="AL345"/>
      <c r="AM345"/>
      <c r="AN345" s="1"/>
      <c r="AO345"/>
      <c r="AP345"/>
      <c r="AQ345"/>
    </row>
    <row r="346" spans="1:43" ht="12.75">
      <c r="A346"/>
      <c r="B346"/>
      <c r="C346"/>
      <c r="D346" s="138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Z346" s="1"/>
      <c r="AA346"/>
      <c r="AB346"/>
      <c r="AC346"/>
      <c r="AD346"/>
      <c r="AE346" s="1"/>
      <c r="AF346" s="126"/>
      <c r="AG346"/>
      <c r="AH346"/>
      <c r="AI346"/>
      <c r="AJ346"/>
      <c r="AK346"/>
      <c r="AL346"/>
      <c r="AM346"/>
      <c r="AN346" s="1"/>
      <c r="AO346"/>
      <c r="AP346"/>
      <c r="AQ346"/>
    </row>
    <row r="347" spans="1:43" ht="12.75">
      <c r="A347"/>
      <c r="B347"/>
      <c r="C347"/>
      <c r="D347" s="138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Z347" s="1"/>
      <c r="AA347"/>
      <c r="AB347"/>
      <c r="AC347"/>
      <c r="AD347"/>
      <c r="AE347" s="1"/>
      <c r="AF347" s="126"/>
      <c r="AG347"/>
      <c r="AH347"/>
      <c r="AI347"/>
      <c r="AJ347"/>
      <c r="AK347"/>
      <c r="AL347"/>
      <c r="AM347"/>
      <c r="AN347" s="1"/>
      <c r="AO347"/>
      <c r="AP347"/>
      <c r="AQ347"/>
    </row>
    <row r="348" spans="1:43" ht="12.75">
      <c r="A348"/>
      <c r="B348"/>
      <c r="C348"/>
      <c r="D348" s="13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Z348" s="1"/>
      <c r="AA348"/>
      <c r="AB348"/>
      <c r="AC348"/>
      <c r="AD348"/>
      <c r="AE348" s="1"/>
      <c r="AF348" s="126"/>
      <c r="AG348"/>
      <c r="AH348"/>
      <c r="AI348"/>
      <c r="AJ348"/>
      <c r="AK348"/>
      <c r="AL348"/>
      <c r="AM348"/>
      <c r="AN348" s="1"/>
      <c r="AO348"/>
      <c r="AP348"/>
      <c r="AQ348"/>
    </row>
    <row r="349" spans="1:43" ht="12.75">
      <c r="A349"/>
      <c r="B349"/>
      <c r="C349"/>
      <c r="D349" s="138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Z349" s="1"/>
      <c r="AA349"/>
      <c r="AB349"/>
      <c r="AC349"/>
      <c r="AD349"/>
      <c r="AE349" s="1"/>
      <c r="AF349" s="126"/>
      <c r="AG349"/>
      <c r="AH349"/>
      <c r="AI349"/>
      <c r="AJ349"/>
      <c r="AK349"/>
      <c r="AL349"/>
      <c r="AM349"/>
      <c r="AN349" s="1"/>
      <c r="AO349"/>
      <c r="AP349"/>
      <c r="AQ349"/>
    </row>
    <row r="350" spans="1:43" ht="12.75">
      <c r="A350"/>
      <c r="B350"/>
      <c r="C350"/>
      <c r="D350" s="138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Z350" s="1"/>
      <c r="AA350"/>
      <c r="AB350"/>
      <c r="AC350"/>
      <c r="AD350"/>
      <c r="AE350" s="1"/>
      <c r="AF350" s="126"/>
      <c r="AG350"/>
      <c r="AH350"/>
      <c r="AI350"/>
      <c r="AJ350"/>
      <c r="AK350"/>
      <c r="AL350"/>
      <c r="AM350"/>
      <c r="AN350" s="1"/>
      <c r="AO350"/>
      <c r="AP350"/>
      <c r="AQ350"/>
    </row>
    <row r="351" spans="1:43" ht="12.75">
      <c r="A351"/>
      <c r="B351"/>
      <c r="C351"/>
      <c r="D351" s="138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Z351" s="1"/>
      <c r="AA351"/>
      <c r="AB351"/>
      <c r="AC351"/>
      <c r="AD351"/>
      <c r="AE351" s="1"/>
      <c r="AF351" s="126"/>
      <c r="AG351"/>
      <c r="AH351"/>
      <c r="AI351"/>
      <c r="AJ351"/>
      <c r="AK351"/>
      <c r="AL351"/>
      <c r="AM351"/>
      <c r="AN351" s="1"/>
      <c r="AO351"/>
      <c r="AP351"/>
      <c r="AQ351"/>
    </row>
    <row r="352" spans="1:43" ht="12.75">
      <c r="A352"/>
      <c r="B352"/>
      <c r="C352"/>
      <c r="D352" s="138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Z352" s="1"/>
      <c r="AA352"/>
      <c r="AB352"/>
      <c r="AC352"/>
      <c r="AD352"/>
      <c r="AE352" s="1"/>
      <c r="AF352" s="126"/>
      <c r="AG352"/>
      <c r="AH352"/>
      <c r="AI352"/>
      <c r="AJ352"/>
      <c r="AK352"/>
      <c r="AL352"/>
      <c r="AM352"/>
      <c r="AN352" s="1"/>
      <c r="AO352"/>
      <c r="AP352"/>
      <c r="AQ352"/>
    </row>
    <row r="353" spans="1:43" ht="12.75">
      <c r="A353"/>
      <c r="B353"/>
      <c r="C353"/>
      <c r="D353" s="138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Z353" s="1"/>
      <c r="AA353"/>
      <c r="AB353"/>
      <c r="AC353"/>
      <c r="AD353"/>
      <c r="AE353" s="1"/>
      <c r="AF353" s="126"/>
      <c r="AG353"/>
      <c r="AH353"/>
      <c r="AI353"/>
      <c r="AJ353"/>
      <c r="AK353"/>
      <c r="AL353"/>
      <c r="AM353"/>
      <c r="AN353" s="1"/>
      <c r="AO353"/>
      <c r="AP353"/>
      <c r="AQ353"/>
    </row>
    <row r="354" spans="1:43" ht="12.75">
      <c r="A354"/>
      <c r="B354"/>
      <c r="C354"/>
      <c r="D354" s="138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Z354" s="1"/>
      <c r="AA354"/>
      <c r="AB354"/>
      <c r="AC354"/>
      <c r="AD354"/>
      <c r="AE354" s="1"/>
      <c r="AF354" s="126"/>
      <c r="AG354"/>
      <c r="AH354"/>
      <c r="AI354"/>
      <c r="AJ354"/>
      <c r="AK354"/>
      <c r="AL354"/>
      <c r="AM354"/>
      <c r="AN354" s="1"/>
      <c r="AO354"/>
      <c r="AP354"/>
      <c r="AQ354"/>
    </row>
    <row r="355" spans="1:43" ht="12.75">
      <c r="A355"/>
      <c r="B355"/>
      <c r="C355"/>
      <c r="D355" s="138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Z355" s="1"/>
      <c r="AA355"/>
      <c r="AB355"/>
      <c r="AC355"/>
      <c r="AD355"/>
      <c r="AE355" s="1"/>
      <c r="AF355" s="126"/>
      <c r="AG355"/>
      <c r="AH355"/>
      <c r="AI355"/>
      <c r="AJ355"/>
      <c r="AK355"/>
      <c r="AL355"/>
      <c r="AM355"/>
      <c r="AN355" s="1"/>
      <c r="AO355"/>
      <c r="AP355"/>
      <c r="AQ355"/>
    </row>
    <row r="356" spans="1:43" ht="12.75">
      <c r="A356"/>
      <c r="B356"/>
      <c r="C356"/>
      <c r="D356" s="138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Z356" s="1"/>
      <c r="AA356"/>
      <c r="AB356"/>
      <c r="AC356"/>
      <c r="AD356"/>
      <c r="AE356" s="1"/>
      <c r="AF356" s="126"/>
      <c r="AG356"/>
      <c r="AH356"/>
      <c r="AI356"/>
      <c r="AJ356"/>
      <c r="AK356"/>
      <c r="AL356"/>
      <c r="AM356"/>
      <c r="AN356" s="1"/>
      <c r="AO356"/>
      <c r="AP356"/>
      <c r="AQ356"/>
    </row>
    <row r="357" spans="1:43" ht="12.75">
      <c r="A357"/>
      <c r="B357"/>
      <c r="C357"/>
      <c r="D357" s="138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Z357" s="1"/>
      <c r="AA357"/>
      <c r="AB357"/>
      <c r="AC357"/>
      <c r="AD357"/>
      <c r="AE357" s="1"/>
      <c r="AF357" s="126"/>
      <c r="AG357"/>
      <c r="AH357"/>
      <c r="AI357"/>
      <c r="AJ357"/>
      <c r="AK357"/>
      <c r="AL357"/>
      <c r="AM357"/>
      <c r="AN357" s="1"/>
      <c r="AO357"/>
      <c r="AP357"/>
      <c r="AQ357"/>
    </row>
    <row r="358" spans="1:43" ht="12.75">
      <c r="A358"/>
      <c r="B358"/>
      <c r="C358"/>
      <c r="D358" s="13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Z358" s="1"/>
      <c r="AA358"/>
      <c r="AB358"/>
      <c r="AC358"/>
      <c r="AD358"/>
      <c r="AE358" s="1"/>
      <c r="AF358" s="126"/>
      <c r="AG358"/>
      <c r="AH358"/>
      <c r="AI358"/>
      <c r="AJ358"/>
      <c r="AK358"/>
      <c r="AL358"/>
      <c r="AM358"/>
      <c r="AN358" s="1"/>
      <c r="AO358"/>
      <c r="AP358"/>
      <c r="AQ358"/>
    </row>
    <row r="359" spans="1:43" ht="12.75">
      <c r="A359"/>
      <c r="B359"/>
      <c r="C359"/>
      <c r="D359" s="138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Z359" s="1"/>
      <c r="AA359"/>
      <c r="AB359"/>
      <c r="AC359"/>
      <c r="AD359"/>
      <c r="AE359" s="1"/>
      <c r="AF359" s="126"/>
      <c r="AG359"/>
      <c r="AH359"/>
      <c r="AI359"/>
      <c r="AJ359"/>
      <c r="AK359"/>
      <c r="AL359"/>
      <c r="AM359"/>
      <c r="AN359" s="1"/>
      <c r="AO359"/>
      <c r="AP359"/>
      <c r="AQ359"/>
    </row>
    <row r="360" spans="1:43" ht="12.75">
      <c r="A360"/>
      <c r="B360"/>
      <c r="C360"/>
      <c r="D360" s="138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Z360" s="1"/>
      <c r="AA360"/>
      <c r="AB360"/>
      <c r="AC360"/>
      <c r="AD360"/>
      <c r="AE360" s="1"/>
      <c r="AF360" s="126"/>
      <c r="AG360"/>
      <c r="AH360"/>
      <c r="AI360"/>
      <c r="AJ360"/>
      <c r="AK360"/>
      <c r="AL360"/>
      <c r="AM360"/>
      <c r="AN360" s="1"/>
      <c r="AO360"/>
      <c r="AP360"/>
      <c r="AQ360"/>
    </row>
    <row r="361" spans="1:43" ht="12.75">
      <c r="A361"/>
      <c r="B361"/>
      <c r="C361"/>
      <c r="D361" s="138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Z361" s="1"/>
      <c r="AA361"/>
      <c r="AB361"/>
      <c r="AC361"/>
      <c r="AD361"/>
      <c r="AE361" s="1"/>
      <c r="AF361" s="126"/>
      <c r="AG361"/>
      <c r="AH361"/>
      <c r="AI361"/>
      <c r="AJ361"/>
      <c r="AK361"/>
      <c r="AL361"/>
      <c r="AM361"/>
      <c r="AN361" s="1"/>
      <c r="AO361"/>
      <c r="AP361"/>
      <c r="AQ361"/>
    </row>
    <row r="362" spans="1:43" ht="12.75">
      <c r="A362"/>
      <c r="B362"/>
      <c r="C362"/>
      <c r="D362" s="138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Z362" s="1"/>
      <c r="AA362"/>
      <c r="AB362"/>
      <c r="AC362"/>
      <c r="AD362"/>
      <c r="AE362" s="1"/>
      <c r="AF362" s="126"/>
      <c r="AG362"/>
      <c r="AH362"/>
      <c r="AI362"/>
      <c r="AJ362"/>
      <c r="AK362"/>
      <c r="AL362"/>
      <c r="AM362"/>
      <c r="AN362" s="1"/>
      <c r="AO362"/>
      <c r="AP362"/>
      <c r="AQ362"/>
    </row>
    <row r="363" spans="1:43" ht="12.75">
      <c r="A363"/>
      <c r="B363"/>
      <c r="C363"/>
      <c r="D363" s="138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Z363" s="1"/>
      <c r="AA363"/>
      <c r="AB363"/>
      <c r="AC363"/>
      <c r="AD363"/>
      <c r="AE363" s="1"/>
      <c r="AF363" s="126"/>
      <c r="AG363"/>
      <c r="AH363"/>
      <c r="AI363"/>
      <c r="AJ363"/>
      <c r="AK363"/>
      <c r="AL363"/>
      <c r="AM363"/>
      <c r="AN363" s="1"/>
      <c r="AO363"/>
      <c r="AP363"/>
      <c r="AQ363"/>
    </row>
    <row r="364" spans="1:43" ht="12.75">
      <c r="A364"/>
      <c r="B364"/>
      <c r="C364"/>
      <c r="D364" s="138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Z364" s="1"/>
      <c r="AA364"/>
      <c r="AB364"/>
      <c r="AC364"/>
      <c r="AD364"/>
      <c r="AE364" s="1"/>
      <c r="AF364" s="126"/>
      <c r="AG364"/>
      <c r="AH364"/>
      <c r="AI364"/>
      <c r="AJ364"/>
      <c r="AK364"/>
      <c r="AL364"/>
      <c r="AM364"/>
      <c r="AN364" s="1"/>
      <c r="AO364"/>
      <c r="AP364"/>
      <c r="AQ364"/>
    </row>
    <row r="365" spans="1:43" ht="12.75">
      <c r="A365"/>
      <c r="B365"/>
      <c r="C365"/>
      <c r="D365" s="138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Z365" s="1"/>
      <c r="AA365"/>
      <c r="AB365"/>
      <c r="AC365"/>
      <c r="AD365"/>
      <c r="AE365" s="1"/>
      <c r="AF365" s="126"/>
      <c r="AG365"/>
      <c r="AH365"/>
      <c r="AI365"/>
      <c r="AJ365"/>
      <c r="AK365"/>
      <c r="AL365"/>
      <c r="AM365"/>
      <c r="AN365" s="1"/>
      <c r="AO365"/>
      <c r="AP365"/>
      <c r="AQ365"/>
    </row>
    <row r="366" spans="1:43" ht="12.75">
      <c r="A366"/>
      <c r="B366"/>
      <c r="C366"/>
      <c r="D366" s="138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Z366" s="1"/>
      <c r="AA366"/>
      <c r="AB366"/>
      <c r="AC366"/>
      <c r="AD366"/>
      <c r="AE366" s="1"/>
      <c r="AF366" s="126"/>
      <c r="AG366"/>
      <c r="AH366"/>
      <c r="AI366"/>
      <c r="AJ366"/>
      <c r="AK366"/>
      <c r="AL366"/>
      <c r="AM366"/>
      <c r="AN366" s="1"/>
      <c r="AO366"/>
      <c r="AP366"/>
      <c r="AQ366"/>
    </row>
    <row r="367" spans="1:43" ht="12.75">
      <c r="A367"/>
      <c r="B367"/>
      <c r="C367"/>
      <c r="D367" s="138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Z367" s="1"/>
      <c r="AA367"/>
      <c r="AB367"/>
      <c r="AC367"/>
      <c r="AD367"/>
      <c r="AE367" s="1"/>
      <c r="AF367" s="126"/>
      <c r="AG367"/>
      <c r="AH367"/>
      <c r="AI367"/>
      <c r="AJ367"/>
      <c r="AK367"/>
      <c r="AL367"/>
      <c r="AM367"/>
      <c r="AN367" s="1"/>
      <c r="AO367"/>
      <c r="AP367"/>
      <c r="AQ367"/>
    </row>
    <row r="368" spans="1:43" ht="12.75">
      <c r="A368"/>
      <c r="B368"/>
      <c r="C368"/>
      <c r="D368" s="13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Z368" s="1"/>
      <c r="AA368"/>
      <c r="AB368"/>
      <c r="AC368"/>
      <c r="AD368"/>
      <c r="AE368" s="1"/>
      <c r="AF368" s="126"/>
      <c r="AG368"/>
      <c r="AH368"/>
      <c r="AI368"/>
      <c r="AJ368"/>
      <c r="AK368"/>
      <c r="AL368"/>
      <c r="AM368"/>
      <c r="AN368" s="1"/>
      <c r="AO368"/>
      <c r="AP368"/>
      <c r="AQ368"/>
    </row>
    <row r="369" spans="1:43" ht="12.75">
      <c r="A369"/>
      <c r="B369"/>
      <c r="C369"/>
      <c r="D369" s="138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Z369" s="1"/>
      <c r="AA369"/>
      <c r="AB369"/>
      <c r="AC369"/>
      <c r="AD369"/>
      <c r="AE369" s="1"/>
      <c r="AF369" s="126"/>
      <c r="AG369"/>
      <c r="AH369"/>
      <c r="AI369"/>
      <c r="AJ369"/>
      <c r="AK369"/>
      <c r="AL369"/>
      <c r="AM369"/>
      <c r="AN369" s="1"/>
      <c r="AO369"/>
      <c r="AP369"/>
      <c r="AQ369"/>
    </row>
    <row r="370" spans="1:43" ht="12.75">
      <c r="A370"/>
      <c r="B370"/>
      <c r="C370"/>
      <c r="D370" s="138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Z370" s="1"/>
      <c r="AA370"/>
      <c r="AB370"/>
      <c r="AC370"/>
      <c r="AD370"/>
      <c r="AE370" s="1"/>
      <c r="AF370" s="126"/>
      <c r="AG370"/>
      <c r="AH370"/>
      <c r="AI370"/>
      <c r="AJ370"/>
      <c r="AK370"/>
      <c r="AL370"/>
      <c r="AM370"/>
      <c r="AN370" s="1"/>
      <c r="AO370"/>
      <c r="AP370"/>
      <c r="AQ370"/>
    </row>
    <row r="371" spans="1:43" ht="12.75">
      <c r="A371"/>
      <c r="B371"/>
      <c r="C371"/>
      <c r="D371" s="138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Z371" s="1"/>
      <c r="AA371"/>
      <c r="AB371"/>
      <c r="AC371"/>
      <c r="AD371"/>
      <c r="AE371" s="1"/>
      <c r="AF371" s="126"/>
      <c r="AG371"/>
      <c r="AH371"/>
      <c r="AI371"/>
      <c r="AJ371"/>
      <c r="AK371"/>
      <c r="AL371"/>
      <c r="AM371"/>
      <c r="AN371" s="1"/>
      <c r="AO371"/>
      <c r="AP371"/>
      <c r="AQ371"/>
    </row>
    <row r="372" spans="1:43" ht="12.75">
      <c r="A372"/>
      <c r="B372"/>
      <c r="C372"/>
      <c r="D372" s="138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Z372" s="1"/>
      <c r="AA372"/>
      <c r="AB372"/>
      <c r="AC372"/>
      <c r="AD372"/>
      <c r="AE372" s="1"/>
      <c r="AF372" s="126"/>
      <c r="AG372"/>
      <c r="AH372"/>
      <c r="AI372"/>
      <c r="AJ372"/>
      <c r="AK372"/>
      <c r="AL372"/>
      <c r="AM372"/>
      <c r="AN372" s="1"/>
      <c r="AO372"/>
      <c r="AP372"/>
      <c r="AQ372"/>
    </row>
    <row r="373" spans="1:43" ht="12.75">
      <c r="A373"/>
      <c r="B373"/>
      <c r="C373"/>
      <c r="D373" s="138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Z373" s="1"/>
      <c r="AA373"/>
      <c r="AB373"/>
      <c r="AC373"/>
      <c r="AD373"/>
      <c r="AE373" s="1"/>
      <c r="AF373" s="126"/>
      <c r="AG373"/>
      <c r="AH373"/>
      <c r="AI373"/>
      <c r="AJ373"/>
      <c r="AK373"/>
      <c r="AL373"/>
      <c r="AM373"/>
      <c r="AN373" s="1"/>
      <c r="AO373"/>
      <c r="AP373"/>
      <c r="AQ373"/>
    </row>
    <row r="374" spans="1:43" ht="12.75">
      <c r="A374"/>
      <c r="B374"/>
      <c r="C374"/>
      <c r="D374" s="138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Z374" s="1"/>
      <c r="AA374"/>
      <c r="AB374"/>
      <c r="AC374"/>
      <c r="AD374"/>
      <c r="AE374" s="1"/>
      <c r="AF374" s="126"/>
      <c r="AG374"/>
      <c r="AH374"/>
      <c r="AI374"/>
      <c r="AJ374"/>
      <c r="AK374"/>
      <c r="AL374"/>
      <c r="AM374"/>
      <c r="AN374" s="1"/>
      <c r="AO374"/>
      <c r="AP374"/>
      <c r="AQ374"/>
    </row>
    <row r="375" spans="1:43" ht="12.75">
      <c r="A375"/>
      <c r="B375"/>
      <c r="C375"/>
      <c r="D375" s="138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Z375" s="1"/>
      <c r="AA375"/>
      <c r="AB375"/>
      <c r="AC375"/>
      <c r="AD375"/>
      <c r="AE375" s="1"/>
      <c r="AF375" s="126"/>
      <c r="AG375"/>
      <c r="AH375"/>
      <c r="AI375"/>
      <c r="AJ375"/>
      <c r="AK375"/>
      <c r="AL375"/>
      <c r="AM375"/>
      <c r="AN375" s="1"/>
      <c r="AO375"/>
      <c r="AP375"/>
      <c r="AQ375"/>
    </row>
    <row r="376" spans="1:43" ht="12.75">
      <c r="A376"/>
      <c r="B376"/>
      <c r="C376"/>
      <c r="D376" s="138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Z376" s="1"/>
      <c r="AA376"/>
      <c r="AB376"/>
      <c r="AC376"/>
      <c r="AD376"/>
      <c r="AE376" s="1"/>
      <c r="AF376" s="126"/>
      <c r="AG376"/>
      <c r="AH376"/>
      <c r="AI376"/>
      <c r="AJ376"/>
      <c r="AK376"/>
      <c r="AL376"/>
      <c r="AM376"/>
      <c r="AN376" s="1"/>
      <c r="AO376"/>
      <c r="AP376"/>
      <c r="AQ376"/>
    </row>
    <row r="377" spans="1:43" ht="12.75">
      <c r="A377"/>
      <c r="B377"/>
      <c r="C377"/>
      <c r="D377" s="138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Z377" s="1"/>
      <c r="AA377"/>
      <c r="AB377"/>
      <c r="AC377"/>
      <c r="AD377"/>
      <c r="AE377" s="1"/>
      <c r="AF377" s="126"/>
      <c r="AG377"/>
      <c r="AH377"/>
      <c r="AI377"/>
      <c r="AJ377"/>
      <c r="AK377"/>
      <c r="AL377"/>
      <c r="AM377"/>
      <c r="AN377" s="1"/>
      <c r="AO377"/>
      <c r="AP377"/>
      <c r="AQ377"/>
    </row>
    <row r="378" spans="1:43" ht="12.75">
      <c r="A378"/>
      <c r="B378"/>
      <c r="C378"/>
      <c r="D378" s="13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Z378" s="1"/>
      <c r="AA378"/>
      <c r="AB378"/>
      <c r="AC378"/>
      <c r="AD378"/>
      <c r="AE378" s="1"/>
      <c r="AF378" s="126"/>
      <c r="AG378"/>
      <c r="AH378"/>
      <c r="AI378"/>
      <c r="AJ378"/>
      <c r="AK378"/>
      <c r="AL378"/>
      <c r="AM378"/>
      <c r="AN378" s="1"/>
      <c r="AO378"/>
      <c r="AP378"/>
      <c r="AQ378"/>
    </row>
    <row r="379" spans="1:43" ht="12.75">
      <c r="A379"/>
      <c r="B379"/>
      <c r="C379"/>
      <c r="D379" s="138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Z379" s="1"/>
      <c r="AA379"/>
      <c r="AB379"/>
      <c r="AC379"/>
      <c r="AD379"/>
      <c r="AE379" s="1"/>
      <c r="AF379" s="126"/>
      <c r="AG379"/>
      <c r="AH379"/>
      <c r="AI379"/>
      <c r="AJ379"/>
      <c r="AK379"/>
      <c r="AL379"/>
      <c r="AM379"/>
      <c r="AN379" s="1"/>
      <c r="AO379"/>
      <c r="AP379"/>
      <c r="AQ379"/>
    </row>
    <row r="380" spans="1:43" ht="12.75">
      <c r="A380"/>
      <c r="B380"/>
      <c r="C380"/>
      <c r="D380" s="138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Z380" s="1"/>
      <c r="AA380"/>
      <c r="AB380"/>
      <c r="AC380"/>
      <c r="AD380"/>
      <c r="AE380" s="1"/>
      <c r="AF380" s="126"/>
      <c r="AG380"/>
      <c r="AH380"/>
      <c r="AI380"/>
      <c r="AJ380"/>
      <c r="AK380"/>
      <c r="AL380"/>
      <c r="AM380"/>
      <c r="AN380" s="1"/>
      <c r="AO380"/>
      <c r="AP380"/>
      <c r="AQ380"/>
    </row>
    <row r="381" spans="1:43" ht="12.75">
      <c r="A381"/>
      <c r="B381"/>
      <c r="C381"/>
      <c r="D381" s="138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Z381" s="1"/>
      <c r="AA381"/>
      <c r="AB381"/>
      <c r="AC381"/>
      <c r="AD381"/>
      <c r="AE381" s="1"/>
      <c r="AF381" s="126"/>
      <c r="AG381"/>
      <c r="AH381"/>
      <c r="AI381"/>
      <c r="AJ381"/>
      <c r="AK381"/>
      <c r="AL381"/>
      <c r="AM381"/>
      <c r="AN381" s="1"/>
      <c r="AO381"/>
      <c r="AP381"/>
      <c r="AQ381"/>
    </row>
    <row r="382" spans="1:43" ht="12.75">
      <c r="A382"/>
      <c r="B382"/>
      <c r="C382"/>
      <c r="D382" s="138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Z382" s="1"/>
      <c r="AA382"/>
      <c r="AB382"/>
      <c r="AC382"/>
      <c r="AD382"/>
      <c r="AE382" s="1"/>
      <c r="AF382" s="126"/>
      <c r="AG382"/>
      <c r="AH382"/>
      <c r="AI382"/>
      <c r="AJ382"/>
      <c r="AK382"/>
      <c r="AL382"/>
      <c r="AM382"/>
      <c r="AN382" s="1"/>
      <c r="AO382"/>
      <c r="AP382"/>
      <c r="AQ382"/>
    </row>
    <row r="383" spans="1:43" ht="12.75">
      <c r="A383"/>
      <c r="B383"/>
      <c r="C383"/>
      <c r="D383" s="138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Z383" s="1"/>
      <c r="AA383"/>
      <c r="AB383"/>
      <c r="AC383"/>
      <c r="AD383"/>
      <c r="AE383" s="1"/>
      <c r="AF383" s="126"/>
      <c r="AG383"/>
      <c r="AH383"/>
      <c r="AI383"/>
      <c r="AJ383"/>
      <c r="AK383"/>
      <c r="AL383"/>
      <c r="AM383"/>
      <c r="AN383" s="1"/>
      <c r="AO383"/>
      <c r="AP383"/>
      <c r="AQ383"/>
    </row>
    <row r="384" spans="1:43" ht="12.75">
      <c r="A384"/>
      <c r="B384"/>
      <c r="C384"/>
      <c r="D384" s="138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Z384" s="1"/>
      <c r="AA384"/>
      <c r="AB384"/>
      <c r="AC384"/>
      <c r="AD384"/>
      <c r="AE384" s="1"/>
      <c r="AF384" s="126"/>
      <c r="AG384"/>
      <c r="AH384"/>
      <c r="AI384"/>
      <c r="AJ384"/>
      <c r="AK384"/>
      <c r="AL384"/>
      <c r="AM384"/>
      <c r="AN384" s="1"/>
      <c r="AO384"/>
      <c r="AP384"/>
      <c r="AQ384"/>
    </row>
    <row r="385" spans="1:43" ht="12.75">
      <c r="A385"/>
      <c r="B385"/>
      <c r="C385"/>
      <c r="D385" s="138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Z385" s="1"/>
      <c r="AA385"/>
      <c r="AB385"/>
      <c r="AC385"/>
      <c r="AD385"/>
      <c r="AE385" s="1"/>
      <c r="AF385" s="126"/>
      <c r="AG385"/>
      <c r="AH385"/>
      <c r="AI385"/>
      <c r="AJ385"/>
      <c r="AK385"/>
      <c r="AL385"/>
      <c r="AM385"/>
      <c r="AN385" s="1"/>
      <c r="AO385"/>
      <c r="AP385"/>
      <c r="AQ385"/>
    </row>
    <row r="386" spans="1:43" ht="12.75">
      <c r="A386"/>
      <c r="B386"/>
      <c r="C386"/>
      <c r="D386" s="138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Z386" s="1"/>
      <c r="AA386"/>
      <c r="AB386"/>
      <c r="AC386"/>
      <c r="AD386"/>
      <c r="AE386" s="1"/>
      <c r="AF386" s="126"/>
      <c r="AG386"/>
      <c r="AH386"/>
      <c r="AI386"/>
      <c r="AJ386"/>
      <c r="AK386"/>
      <c r="AL386"/>
      <c r="AM386"/>
      <c r="AN386" s="1"/>
      <c r="AO386"/>
      <c r="AP386"/>
      <c r="AQ386"/>
    </row>
    <row r="387" spans="1:43" ht="12.75">
      <c r="A387"/>
      <c r="B387"/>
      <c r="C387"/>
      <c r="D387" s="138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Z387" s="1"/>
      <c r="AA387"/>
      <c r="AB387"/>
      <c r="AC387"/>
      <c r="AD387"/>
      <c r="AE387" s="1"/>
      <c r="AF387" s="126"/>
      <c r="AG387"/>
      <c r="AH387"/>
      <c r="AI387"/>
      <c r="AJ387"/>
      <c r="AK387"/>
      <c r="AL387"/>
      <c r="AM387"/>
      <c r="AN387" s="1"/>
      <c r="AO387"/>
      <c r="AP387"/>
      <c r="AQ387"/>
    </row>
    <row r="388" spans="1:43" ht="12.75">
      <c r="A388"/>
      <c r="B388"/>
      <c r="C388"/>
      <c r="D388" s="13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Z388" s="1"/>
      <c r="AA388"/>
      <c r="AB388"/>
      <c r="AC388"/>
      <c r="AD388"/>
      <c r="AE388" s="1"/>
      <c r="AF388" s="126"/>
      <c r="AG388"/>
      <c r="AH388"/>
      <c r="AI388"/>
      <c r="AJ388"/>
      <c r="AK388"/>
      <c r="AL388"/>
      <c r="AM388"/>
      <c r="AN388" s="1"/>
      <c r="AO388"/>
      <c r="AP388"/>
      <c r="AQ388"/>
    </row>
    <row r="389" spans="1:43" ht="12.75">
      <c r="A389"/>
      <c r="B389"/>
      <c r="C389"/>
      <c r="D389" s="138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Z389" s="1"/>
      <c r="AA389"/>
      <c r="AB389"/>
      <c r="AC389"/>
      <c r="AD389"/>
      <c r="AE389" s="1"/>
      <c r="AF389" s="126"/>
      <c r="AG389"/>
      <c r="AH389"/>
      <c r="AI389"/>
      <c r="AJ389"/>
      <c r="AK389"/>
      <c r="AL389"/>
      <c r="AM389"/>
      <c r="AN389" s="1"/>
      <c r="AO389"/>
      <c r="AP389"/>
      <c r="AQ389"/>
    </row>
    <row r="390" spans="1:43" ht="12.75">
      <c r="A390"/>
      <c r="B390"/>
      <c r="C390"/>
      <c r="D390" s="138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Z390" s="1"/>
      <c r="AA390"/>
      <c r="AB390"/>
      <c r="AC390"/>
      <c r="AD390"/>
      <c r="AE390" s="1"/>
      <c r="AF390" s="126"/>
      <c r="AG390"/>
      <c r="AH390"/>
      <c r="AI390"/>
      <c r="AJ390"/>
      <c r="AK390"/>
      <c r="AL390"/>
      <c r="AM390"/>
      <c r="AN390" s="1"/>
      <c r="AO390"/>
      <c r="AP390"/>
      <c r="AQ390"/>
    </row>
    <row r="391" spans="1:43" ht="12.75">
      <c r="A391"/>
      <c r="B391"/>
      <c r="C391"/>
      <c r="D391" s="138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Z391" s="1"/>
      <c r="AA391"/>
      <c r="AB391"/>
      <c r="AC391"/>
      <c r="AD391"/>
      <c r="AE391" s="1"/>
      <c r="AF391" s="126"/>
      <c r="AG391"/>
      <c r="AH391"/>
      <c r="AI391"/>
      <c r="AJ391"/>
      <c r="AK391"/>
      <c r="AL391"/>
      <c r="AM391"/>
      <c r="AN391" s="1"/>
      <c r="AO391"/>
      <c r="AP391"/>
      <c r="AQ391"/>
    </row>
    <row r="392" spans="1:43" ht="12.75">
      <c r="A392"/>
      <c r="B392"/>
      <c r="C392"/>
      <c r="D392" s="138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Z392" s="1"/>
      <c r="AA392"/>
      <c r="AB392"/>
      <c r="AC392"/>
      <c r="AD392"/>
      <c r="AE392" s="1"/>
      <c r="AF392" s="126"/>
      <c r="AG392"/>
      <c r="AH392"/>
      <c r="AI392"/>
      <c r="AJ392"/>
      <c r="AK392"/>
      <c r="AL392"/>
      <c r="AM392"/>
      <c r="AN392" s="1"/>
      <c r="AO392"/>
      <c r="AP392"/>
      <c r="AQ392"/>
    </row>
    <row r="393" spans="1:43" ht="12.75">
      <c r="A393"/>
      <c r="B393"/>
      <c r="C393"/>
      <c r="D393" s="138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Z393" s="1"/>
      <c r="AA393"/>
      <c r="AB393"/>
      <c r="AC393"/>
      <c r="AD393"/>
      <c r="AE393" s="1"/>
      <c r="AF393" s="126"/>
      <c r="AG393"/>
      <c r="AH393"/>
      <c r="AI393"/>
      <c r="AJ393"/>
      <c r="AK393"/>
      <c r="AL393"/>
      <c r="AM393"/>
      <c r="AN393" s="1"/>
      <c r="AO393"/>
      <c r="AP393"/>
      <c r="AQ393"/>
    </row>
    <row r="394" spans="1:43" ht="12.75">
      <c r="A394"/>
      <c r="B394"/>
      <c r="C394"/>
      <c r="D394" s="138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Z394" s="1"/>
      <c r="AA394"/>
      <c r="AB394"/>
      <c r="AC394"/>
      <c r="AD394"/>
      <c r="AE394" s="1"/>
      <c r="AF394" s="126"/>
      <c r="AG394"/>
      <c r="AH394"/>
      <c r="AI394"/>
      <c r="AJ394"/>
      <c r="AK394"/>
      <c r="AL394"/>
      <c r="AM394"/>
      <c r="AN394" s="1"/>
      <c r="AO394"/>
      <c r="AP394"/>
      <c r="AQ394"/>
    </row>
    <row r="395" spans="1:43" ht="12.75">
      <c r="A395"/>
      <c r="B395"/>
      <c r="C395"/>
      <c r="D395" s="138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Z395" s="1"/>
      <c r="AA395"/>
      <c r="AB395"/>
      <c r="AC395"/>
      <c r="AD395"/>
      <c r="AE395" s="1"/>
      <c r="AF395" s="126"/>
      <c r="AG395"/>
      <c r="AH395"/>
      <c r="AI395"/>
      <c r="AJ395"/>
      <c r="AK395"/>
      <c r="AL395"/>
      <c r="AM395"/>
      <c r="AN395" s="1"/>
      <c r="AO395"/>
      <c r="AP395"/>
      <c r="AQ395"/>
    </row>
    <row r="396" spans="1:43" ht="12.75">
      <c r="A396"/>
      <c r="B396"/>
      <c r="C396"/>
      <c r="D396" s="138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Z396" s="1"/>
      <c r="AA396"/>
      <c r="AB396"/>
      <c r="AC396"/>
      <c r="AD396"/>
      <c r="AE396" s="1"/>
      <c r="AF396" s="126"/>
      <c r="AG396"/>
      <c r="AH396"/>
      <c r="AI396"/>
      <c r="AJ396"/>
      <c r="AK396"/>
      <c r="AL396"/>
      <c r="AM396"/>
      <c r="AN396" s="1"/>
      <c r="AO396"/>
      <c r="AP396"/>
      <c r="AQ396"/>
    </row>
    <row r="397" spans="1:43" ht="12.75">
      <c r="A397"/>
      <c r="B397"/>
      <c r="C397"/>
      <c r="D397" s="138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Z397" s="1"/>
      <c r="AA397"/>
      <c r="AB397"/>
      <c r="AC397"/>
      <c r="AD397"/>
      <c r="AE397" s="1"/>
      <c r="AF397" s="126"/>
      <c r="AG397"/>
      <c r="AH397"/>
      <c r="AI397"/>
      <c r="AJ397"/>
      <c r="AK397"/>
      <c r="AL397"/>
      <c r="AM397"/>
      <c r="AN397" s="1"/>
      <c r="AO397"/>
      <c r="AP397"/>
      <c r="AQ397"/>
    </row>
    <row r="398" spans="1:43" ht="12.75">
      <c r="A398"/>
      <c r="B398"/>
      <c r="C398"/>
      <c r="D398" s="13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Z398" s="1"/>
      <c r="AA398"/>
      <c r="AB398"/>
      <c r="AC398"/>
      <c r="AD398"/>
      <c r="AE398" s="1"/>
      <c r="AF398" s="126"/>
      <c r="AG398"/>
      <c r="AH398"/>
      <c r="AI398"/>
      <c r="AJ398"/>
      <c r="AK398"/>
      <c r="AL398"/>
      <c r="AM398"/>
      <c r="AN398" s="1"/>
      <c r="AO398"/>
      <c r="AP398"/>
      <c r="AQ398"/>
    </row>
    <row r="399" spans="1:43" ht="12.75">
      <c r="A399"/>
      <c r="B399"/>
      <c r="C399"/>
      <c r="D399" s="138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Z399" s="1"/>
      <c r="AA399"/>
      <c r="AB399"/>
      <c r="AC399"/>
      <c r="AD399"/>
      <c r="AE399" s="1"/>
      <c r="AF399" s="126"/>
      <c r="AG399"/>
      <c r="AH399"/>
      <c r="AI399"/>
      <c r="AJ399"/>
      <c r="AK399"/>
      <c r="AL399"/>
      <c r="AM399"/>
      <c r="AN399" s="1"/>
      <c r="AO399"/>
      <c r="AP399"/>
      <c r="AQ399"/>
    </row>
    <row r="400" spans="1:43" ht="12.75">
      <c r="A400"/>
      <c r="B400"/>
      <c r="C400"/>
      <c r="D400" s="138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Z400" s="1"/>
      <c r="AA400"/>
      <c r="AB400"/>
      <c r="AC400"/>
      <c r="AD400"/>
      <c r="AE400" s="1"/>
      <c r="AF400" s="126"/>
      <c r="AG400"/>
      <c r="AH400"/>
      <c r="AI400"/>
      <c r="AJ400"/>
      <c r="AK400"/>
      <c r="AL400"/>
      <c r="AM400"/>
      <c r="AN400" s="1"/>
      <c r="AO400"/>
      <c r="AP400"/>
      <c r="AQ400"/>
    </row>
    <row r="401" spans="1:43" ht="12.75">
      <c r="A401"/>
      <c r="B401"/>
      <c r="C401"/>
      <c r="D401" s="138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Z401" s="1"/>
      <c r="AA401"/>
      <c r="AB401"/>
      <c r="AC401"/>
      <c r="AD401"/>
      <c r="AE401" s="1"/>
      <c r="AF401" s="126"/>
      <c r="AG401"/>
      <c r="AH401"/>
      <c r="AI401"/>
      <c r="AJ401"/>
      <c r="AK401"/>
      <c r="AL401"/>
      <c r="AM401"/>
      <c r="AN401" s="1"/>
      <c r="AO401"/>
      <c r="AP401"/>
      <c r="AQ401"/>
    </row>
    <row r="402" spans="1:43" ht="12.75">
      <c r="A402"/>
      <c r="B402"/>
      <c r="C402"/>
      <c r="D402" s="138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Z402" s="1"/>
      <c r="AA402"/>
      <c r="AB402"/>
      <c r="AC402"/>
      <c r="AD402"/>
      <c r="AE402" s="1"/>
      <c r="AF402" s="126"/>
      <c r="AG402"/>
      <c r="AH402"/>
      <c r="AI402"/>
      <c r="AJ402"/>
      <c r="AK402"/>
      <c r="AL402"/>
      <c r="AM402"/>
      <c r="AN402" s="1"/>
      <c r="AO402"/>
      <c r="AP402"/>
      <c r="AQ402"/>
    </row>
    <row r="403" spans="1:43" ht="12.75">
      <c r="A403"/>
      <c r="B403"/>
      <c r="C403"/>
      <c r="D403" s="138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Z403" s="1"/>
      <c r="AA403"/>
      <c r="AB403"/>
      <c r="AC403"/>
      <c r="AD403"/>
      <c r="AE403" s="1"/>
      <c r="AF403" s="126"/>
      <c r="AG403"/>
      <c r="AH403"/>
      <c r="AI403"/>
      <c r="AJ403"/>
      <c r="AK403"/>
      <c r="AL403"/>
      <c r="AM403"/>
      <c r="AN403" s="1"/>
      <c r="AO403"/>
      <c r="AP403"/>
      <c r="AQ403"/>
    </row>
    <row r="404" spans="1:43" ht="12.75">
      <c r="A404"/>
      <c r="B404"/>
      <c r="C404"/>
      <c r="D404" s="138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Z404" s="1"/>
      <c r="AA404"/>
      <c r="AB404"/>
      <c r="AC404"/>
      <c r="AD404"/>
      <c r="AE404" s="1"/>
      <c r="AF404" s="126"/>
      <c r="AG404"/>
      <c r="AH404"/>
      <c r="AI404"/>
      <c r="AJ404"/>
      <c r="AK404"/>
      <c r="AL404"/>
      <c r="AM404"/>
      <c r="AN404" s="1"/>
      <c r="AO404"/>
      <c r="AP404"/>
      <c r="AQ404"/>
    </row>
    <row r="405" spans="1:43" ht="12.75">
      <c r="A405"/>
      <c r="B405"/>
      <c r="C405"/>
      <c r="D405" s="138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Z405" s="1"/>
      <c r="AA405"/>
      <c r="AB405"/>
      <c r="AC405"/>
      <c r="AD405"/>
      <c r="AE405" s="1"/>
      <c r="AF405" s="126"/>
      <c r="AG405"/>
      <c r="AH405"/>
      <c r="AI405"/>
      <c r="AJ405"/>
      <c r="AK405"/>
      <c r="AL405"/>
      <c r="AM405"/>
      <c r="AN405" s="1"/>
      <c r="AO405"/>
      <c r="AP405"/>
      <c r="AQ405"/>
    </row>
    <row r="406" spans="1:43" ht="12.75">
      <c r="A406"/>
      <c r="B406"/>
      <c r="C406"/>
      <c r="D406" s="138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Z406" s="1"/>
      <c r="AA406"/>
      <c r="AB406"/>
      <c r="AC406"/>
      <c r="AD406"/>
      <c r="AE406" s="1"/>
      <c r="AF406" s="126"/>
      <c r="AG406"/>
      <c r="AH406"/>
      <c r="AI406"/>
      <c r="AJ406"/>
      <c r="AK406"/>
      <c r="AL406"/>
      <c r="AM406"/>
      <c r="AN406" s="1"/>
      <c r="AO406"/>
      <c r="AP406"/>
      <c r="AQ406"/>
    </row>
    <row r="407" spans="1:43" ht="12.75">
      <c r="A407"/>
      <c r="B407"/>
      <c r="C407"/>
      <c r="D407" s="138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Z407" s="1"/>
      <c r="AA407"/>
      <c r="AB407"/>
      <c r="AC407"/>
      <c r="AD407"/>
      <c r="AE407" s="1"/>
      <c r="AF407" s="126"/>
      <c r="AG407"/>
      <c r="AH407"/>
      <c r="AI407"/>
      <c r="AJ407"/>
      <c r="AK407"/>
      <c r="AL407"/>
      <c r="AM407"/>
      <c r="AN407" s="1"/>
      <c r="AO407"/>
      <c r="AP407"/>
      <c r="AQ407"/>
    </row>
    <row r="408" spans="1:43" ht="12.75">
      <c r="A408"/>
      <c r="B408"/>
      <c r="C408"/>
      <c r="D408" s="13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Z408" s="1"/>
      <c r="AA408"/>
      <c r="AB408"/>
      <c r="AC408"/>
      <c r="AD408"/>
      <c r="AE408" s="1"/>
      <c r="AF408" s="126"/>
      <c r="AG408"/>
      <c r="AH408"/>
      <c r="AI408"/>
      <c r="AJ408"/>
      <c r="AK408"/>
      <c r="AL408"/>
      <c r="AM408"/>
      <c r="AN408" s="1"/>
      <c r="AO408"/>
      <c r="AP408"/>
      <c r="AQ408"/>
    </row>
    <row r="409" spans="1:43" ht="12.75">
      <c r="A409"/>
      <c r="B409"/>
      <c r="C409"/>
      <c r="D409" s="138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Z409" s="1"/>
      <c r="AA409"/>
      <c r="AB409"/>
      <c r="AC409"/>
      <c r="AD409"/>
      <c r="AE409" s="1"/>
      <c r="AF409" s="126"/>
      <c r="AG409"/>
      <c r="AH409"/>
      <c r="AI409"/>
      <c r="AJ409"/>
      <c r="AK409"/>
      <c r="AL409"/>
      <c r="AM409"/>
      <c r="AN409" s="1"/>
      <c r="AO409"/>
      <c r="AP409"/>
      <c r="AQ409"/>
    </row>
    <row r="410" spans="1:43" ht="12.75">
      <c r="A410"/>
      <c r="B410"/>
      <c r="C410"/>
      <c r="D410" s="138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Z410" s="1"/>
      <c r="AA410"/>
      <c r="AB410"/>
      <c r="AC410"/>
      <c r="AD410"/>
      <c r="AE410" s="1"/>
      <c r="AF410" s="126"/>
      <c r="AG410"/>
      <c r="AH410"/>
      <c r="AI410"/>
      <c r="AJ410"/>
      <c r="AK410"/>
      <c r="AL410"/>
      <c r="AM410"/>
      <c r="AN410" s="1"/>
      <c r="AO410"/>
      <c r="AP410"/>
      <c r="AQ410"/>
    </row>
    <row r="411" spans="1:43" ht="12.75">
      <c r="A411"/>
      <c r="B411"/>
      <c r="C411"/>
      <c r="D411" s="138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Z411" s="1"/>
      <c r="AA411"/>
      <c r="AB411"/>
      <c r="AC411"/>
      <c r="AD411"/>
      <c r="AE411" s="1"/>
      <c r="AF411" s="126"/>
      <c r="AG411"/>
      <c r="AH411"/>
      <c r="AI411"/>
      <c r="AJ411"/>
      <c r="AK411"/>
      <c r="AL411"/>
      <c r="AM411"/>
      <c r="AN411" s="1"/>
      <c r="AO411"/>
      <c r="AP411"/>
      <c r="AQ411"/>
    </row>
    <row r="412" spans="1:43" ht="12.75">
      <c r="A412"/>
      <c r="B412"/>
      <c r="C412"/>
      <c r="D412" s="138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Z412" s="1"/>
      <c r="AA412"/>
      <c r="AB412"/>
      <c r="AC412"/>
      <c r="AD412"/>
      <c r="AE412" s="1"/>
      <c r="AF412" s="126"/>
      <c r="AG412"/>
      <c r="AH412"/>
      <c r="AI412"/>
      <c r="AJ412"/>
      <c r="AK412"/>
      <c r="AL412"/>
      <c r="AM412"/>
      <c r="AN412" s="1"/>
      <c r="AO412"/>
      <c r="AP412"/>
      <c r="AQ412"/>
    </row>
    <row r="413" spans="1:43" ht="12.75">
      <c r="A413"/>
      <c r="B413"/>
      <c r="C413"/>
      <c r="D413" s="138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Z413" s="1"/>
      <c r="AA413"/>
      <c r="AB413"/>
      <c r="AC413"/>
      <c r="AD413"/>
      <c r="AE413" s="1"/>
      <c r="AF413" s="126"/>
      <c r="AG413"/>
      <c r="AH413"/>
      <c r="AI413"/>
      <c r="AJ413"/>
      <c r="AK413"/>
      <c r="AL413"/>
      <c r="AM413"/>
      <c r="AN413" s="1"/>
      <c r="AO413"/>
      <c r="AP413"/>
      <c r="AQ413"/>
    </row>
    <row r="414" spans="1:43" ht="12.75">
      <c r="A414"/>
      <c r="B414"/>
      <c r="C414"/>
      <c r="D414" s="138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Z414" s="1"/>
      <c r="AA414"/>
      <c r="AB414"/>
      <c r="AC414"/>
      <c r="AD414"/>
      <c r="AE414" s="1"/>
      <c r="AF414" s="126"/>
      <c r="AG414"/>
      <c r="AH414"/>
      <c r="AI414"/>
      <c r="AJ414"/>
      <c r="AK414"/>
      <c r="AL414"/>
      <c r="AM414"/>
      <c r="AN414" s="1"/>
      <c r="AO414"/>
      <c r="AP414"/>
      <c r="AQ414"/>
    </row>
    <row r="415" spans="1:43" ht="12.75">
      <c r="A415"/>
      <c r="B415"/>
      <c r="C415"/>
      <c r="D415" s="138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Z415" s="1"/>
      <c r="AA415"/>
      <c r="AB415"/>
      <c r="AC415"/>
      <c r="AD415"/>
      <c r="AE415" s="1"/>
      <c r="AF415" s="126"/>
      <c r="AG415"/>
      <c r="AH415"/>
      <c r="AI415"/>
      <c r="AJ415"/>
      <c r="AK415"/>
      <c r="AL415"/>
      <c r="AM415"/>
      <c r="AN415" s="1"/>
      <c r="AO415"/>
      <c r="AP415"/>
      <c r="AQ415"/>
    </row>
    <row r="416" spans="1:43" ht="12.75">
      <c r="A416"/>
      <c r="B416"/>
      <c r="C416"/>
      <c r="D416" s="138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Z416" s="1"/>
      <c r="AA416"/>
      <c r="AB416"/>
      <c r="AC416"/>
      <c r="AD416"/>
      <c r="AE416" s="1"/>
      <c r="AF416" s="126"/>
      <c r="AG416"/>
      <c r="AH416"/>
      <c r="AI416"/>
      <c r="AJ416"/>
      <c r="AK416"/>
      <c r="AL416"/>
      <c r="AM416"/>
      <c r="AN416" s="1"/>
      <c r="AO416"/>
      <c r="AP416"/>
      <c r="AQ416"/>
    </row>
    <row r="417" spans="1:43" ht="12.75">
      <c r="A417"/>
      <c r="B417"/>
      <c r="C417"/>
      <c r="D417" s="138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Z417" s="1"/>
      <c r="AA417"/>
      <c r="AB417"/>
      <c r="AC417"/>
      <c r="AD417"/>
      <c r="AE417" s="1"/>
      <c r="AF417" s="126"/>
      <c r="AG417"/>
      <c r="AH417"/>
      <c r="AI417"/>
      <c r="AJ417"/>
      <c r="AK417"/>
      <c r="AL417"/>
      <c r="AM417"/>
      <c r="AN417" s="1"/>
      <c r="AO417"/>
      <c r="AP417"/>
      <c r="AQ417"/>
    </row>
    <row r="418" spans="1:43" ht="12.75">
      <c r="A418"/>
      <c r="B418"/>
      <c r="C418"/>
      <c r="D418" s="13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Z418" s="1"/>
      <c r="AA418"/>
      <c r="AB418"/>
      <c r="AC418"/>
      <c r="AD418"/>
      <c r="AE418" s="1"/>
      <c r="AF418" s="126"/>
      <c r="AG418"/>
      <c r="AH418"/>
      <c r="AI418"/>
      <c r="AJ418"/>
      <c r="AK418"/>
      <c r="AL418"/>
      <c r="AM418"/>
      <c r="AN418" s="1"/>
      <c r="AO418"/>
      <c r="AP418"/>
      <c r="AQ418"/>
    </row>
    <row r="419" spans="1:43" ht="12.75">
      <c r="A419"/>
      <c r="B419"/>
      <c r="C419"/>
      <c r="D419" s="138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Z419" s="1"/>
      <c r="AA419"/>
      <c r="AB419"/>
      <c r="AC419"/>
      <c r="AD419"/>
      <c r="AE419" s="1"/>
      <c r="AF419" s="126"/>
      <c r="AG419"/>
      <c r="AH419"/>
      <c r="AI419"/>
      <c r="AJ419"/>
      <c r="AK419"/>
      <c r="AL419"/>
      <c r="AM419"/>
      <c r="AN419" s="1"/>
      <c r="AO419"/>
      <c r="AP419"/>
      <c r="AQ419"/>
    </row>
    <row r="420" spans="1:43" ht="12.75">
      <c r="A420"/>
      <c r="B420"/>
      <c r="C420"/>
      <c r="D420" s="138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Z420" s="1"/>
      <c r="AA420"/>
      <c r="AB420"/>
      <c r="AC420"/>
      <c r="AD420"/>
      <c r="AE420" s="1"/>
      <c r="AF420" s="126"/>
      <c r="AG420"/>
      <c r="AH420"/>
      <c r="AI420"/>
      <c r="AJ420"/>
      <c r="AK420"/>
      <c r="AL420"/>
      <c r="AM420"/>
      <c r="AN420" s="1"/>
      <c r="AO420"/>
      <c r="AP420"/>
      <c r="AQ420"/>
    </row>
    <row r="421" spans="1:43" ht="12.75">
      <c r="A421"/>
      <c r="B421"/>
      <c r="C421"/>
      <c r="D421" s="138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Z421" s="1"/>
      <c r="AA421"/>
      <c r="AB421"/>
      <c r="AC421"/>
      <c r="AD421"/>
      <c r="AE421" s="1"/>
      <c r="AF421" s="126"/>
      <c r="AG421"/>
      <c r="AH421"/>
      <c r="AI421"/>
      <c r="AJ421"/>
      <c r="AK421"/>
      <c r="AL421"/>
      <c r="AM421"/>
      <c r="AN421" s="1"/>
      <c r="AO421"/>
      <c r="AP421"/>
      <c r="AQ421"/>
    </row>
    <row r="422" spans="1:43" ht="12.75">
      <c r="A422"/>
      <c r="B422"/>
      <c r="C422"/>
      <c r="D422" s="138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Z422" s="1"/>
      <c r="AA422"/>
      <c r="AB422"/>
      <c r="AC422"/>
      <c r="AD422"/>
      <c r="AE422" s="1"/>
      <c r="AF422" s="126"/>
      <c r="AG422"/>
      <c r="AH422"/>
      <c r="AI422"/>
      <c r="AJ422"/>
      <c r="AK422"/>
      <c r="AL422"/>
      <c r="AM422"/>
      <c r="AN422" s="1"/>
      <c r="AO422"/>
      <c r="AP422"/>
      <c r="AQ422"/>
    </row>
    <row r="423" spans="1:43" ht="12.75">
      <c r="A423"/>
      <c r="B423"/>
      <c r="C423"/>
      <c r="D423" s="138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Z423" s="1"/>
      <c r="AA423"/>
      <c r="AB423"/>
      <c r="AC423"/>
      <c r="AD423"/>
      <c r="AE423" s="1"/>
      <c r="AF423" s="126"/>
      <c r="AG423"/>
      <c r="AH423"/>
      <c r="AI423"/>
      <c r="AJ423"/>
      <c r="AK423"/>
      <c r="AL423"/>
      <c r="AM423"/>
      <c r="AN423" s="1"/>
      <c r="AO423"/>
      <c r="AP423"/>
      <c r="AQ423"/>
    </row>
    <row r="424" spans="1:43" ht="12.75">
      <c r="A424"/>
      <c r="B424"/>
      <c r="C424"/>
      <c r="D424" s="138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Z424" s="1"/>
      <c r="AA424"/>
      <c r="AB424"/>
      <c r="AC424"/>
      <c r="AD424"/>
      <c r="AE424" s="1"/>
      <c r="AF424" s="126"/>
      <c r="AG424"/>
      <c r="AH424"/>
      <c r="AI424"/>
      <c r="AJ424"/>
      <c r="AK424"/>
      <c r="AL424"/>
      <c r="AM424"/>
      <c r="AN424" s="1"/>
      <c r="AO424"/>
      <c r="AP424"/>
      <c r="AQ424"/>
    </row>
    <row r="425" spans="1:43" ht="12.75">
      <c r="A425"/>
      <c r="B425"/>
      <c r="C425"/>
      <c r="D425" s="138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Z425" s="1"/>
      <c r="AA425"/>
      <c r="AB425"/>
      <c r="AC425"/>
      <c r="AD425"/>
      <c r="AE425" s="1"/>
      <c r="AF425" s="126"/>
      <c r="AG425"/>
      <c r="AH425"/>
      <c r="AI425"/>
      <c r="AJ425"/>
      <c r="AK425"/>
      <c r="AL425"/>
      <c r="AM425"/>
      <c r="AN425" s="1"/>
      <c r="AO425"/>
      <c r="AP425"/>
      <c r="AQ425"/>
    </row>
    <row r="426" spans="1:43" ht="12.75">
      <c r="A426"/>
      <c r="B426"/>
      <c r="C426"/>
      <c r="D426" s="138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Z426" s="1"/>
      <c r="AA426"/>
      <c r="AB426"/>
      <c r="AC426"/>
      <c r="AD426"/>
      <c r="AE426" s="1"/>
      <c r="AF426" s="126"/>
      <c r="AG426"/>
      <c r="AH426"/>
      <c r="AI426"/>
      <c r="AJ426"/>
      <c r="AK426"/>
      <c r="AL426"/>
      <c r="AM426"/>
      <c r="AN426" s="1"/>
      <c r="AO426"/>
      <c r="AP426"/>
      <c r="AQ426"/>
    </row>
    <row r="427" spans="1:43" ht="12.75">
      <c r="A427"/>
      <c r="B427"/>
      <c r="C427"/>
      <c r="D427" s="138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Z427" s="1"/>
      <c r="AA427"/>
      <c r="AB427"/>
      <c r="AC427"/>
      <c r="AD427"/>
      <c r="AE427" s="1"/>
      <c r="AF427" s="126"/>
      <c r="AG427"/>
      <c r="AH427"/>
      <c r="AI427"/>
      <c r="AJ427"/>
      <c r="AK427"/>
      <c r="AL427"/>
      <c r="AM427"/>
      <c r="AN427" s="1"/>
      <c r="AO427"/>
      <c r="AP427"/>
      <c r="AQ427"/>
    </row>
    <row r="428" spans="1:43" ht="12.75">
      <c r="A428"/>
      <c r="B428"/>
      <c r="C428"/>
      <c r="D428" s="13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Z428" s="1"/>
      <c r="AA428"/>
      <c r="AB428"/>
      <c r="AC428"/>
      <c r="AD428"/>
      <c r="AE428" s="1"/>
      <c r="AF428" s="126"/>
      <c r="AG428"/>
      <c r="AH428"/>
      <c r="AI428"/>
      <c r="AJ428"/>
      <c r="AK428"/>
      <c r="AL428"/>
      <c r="AM428"/>
      <c r="AN428" s="1"/>
      <c r="AO428"/>
      <c r="AP428"/>
      <c r="AQ428"/>
    </row>
    <row r="429" spans="1:43" ht="12.75">
      <c r="A429"/>
      <c r="B429"/>
      <c r="C429"/>
      <c r="D429" s="138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Z429" s="1"/>
      <c r="AA429"/>
      <c r="AB429"/>
      <c r="AC429"/>
      <c r="AD429"/>
      <c r="AE429" s="1"/>
      <c r="AF429" s="126"/>
      <c r="AG429"/>
      <c r="AH429"/>
      <c r="AI429"/>
      <c r="AJ429"/>
      <c r="AK429"/>
      <c r="AL429"/>
      <c r="AM429"/>
      <c r="AN429" s="1"/>
      <c r="AO429"/>
      <c r="AP429"/>
      <c r="AQ429"/>
    </row>
    <row r="430" spans="1:43" ht="12.75">
      <c r="A430"/>
      <c r="B430"/>
      <c r="C430"/>
      <c r="D430" s="138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Z430" s="1"/>
      <c r="AA430"/>
      <c r="AB430"/>
      <c r="AC430"/>
      <c r="AD430"/>
      <c r="AE430" s="1"/>
      <c r="AF430" s="126"/>
      <c r="AG430"/>
      <c r="AH430"/>
      <c r="AI430"/>
      <c r="AJ430"/>
      <c r="AK430"/>
      <c r="AL430"/>
      <c r="AM430"/>
      <c r="AN430" s="1"/>
      <c r="AO430"/>
      <c r="AP430"/>
      <c r="AQ430"/>
    </row>
    <row r="431" spans="1:43" ht="12.75">
      <c r="A431"/>
      <c r="B431"/>
      <c r="C431"/>
      <c r="D431" s="138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Z431" s="1"/>
      <c r="AA431"/>
      <c r="AB431"/>
      <c r="AC431"/>
      <c r="AD431"/>
      <c r="AE431" s="1"/>
      <c r="AF431" s="126"/>
      <c r="AG431"/>
      <c r="AH431"/>
      <c r="AI431"/>
      <c r="AJ431"/>
      <c r="AK431"/>
      <c r="AL431"/>
      <c r="AM431"/>
      <c r="AN431" s="1"/>
      <c r="AO431"/>
      <c r="AP431"/>
      <c r="AQ431"/>
    </row>
    <row r="432" spans="1:43" ht="12.75">
      <c r="A432"/>
      <c r="B432"/>
      <c r="C432"/>
      <c r="D432" s="138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Z432" s="1"/>
      <c r="AA432"/>
      <c r="AB432"/>
      <c r="AC432"/>
      <c r="AD432"/>
      <c r="AE432" s="1"/>
      <c r="AF432" s="126"/>
      <c r="AG432"/>
      <c r="AH432"/>
      <c r="AI432"/>
      <c r="AJ432"/>
      <c r="AK432"/>
      <c r="AL432"/>
      <c r="AM432"/>
      <c r="AN432" s="1"/>
      <c r="AO432"/>
      <c r="AP432"/>
      <c r="AQ432"/>
    </row>
    <row r="433" spans="1:43" ht="12.75">
      <c r="A433"/>
      <c r="B433"/>
      <c r="C433"/>
      <c r="D433" s="138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Z433" s="1"/>
      <c r="AA433"/>
      <c r="AB433"/>
      <c r="AC433"/>
      <c r="AD433"/>
      <c r="AE433" s="1"/>
      <c r="AF433" s="126"/>
      <c r="AG433"/>
      <c r="AH433"/>
      <c r="AI433"/>
      <c r="AJ433"/>
      <c r="AK433"/>
      <c r="AL433"/>
      <c r="AM433"/>
      <c r="AN433" s="1"/>
      <c r="AO433"/>
      <c r="AP433"/>
      <c r="AQ433"/>
    </row>
    <row r="434" spans="1:43" ht="12.75">
      <c r="A434"/>
      <c r="B434"/>
      <c r="C434"/>
      <c r="D434" s="138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Z434" s="1"/>
      <c r="AA434"/>
      <c r="AB434"/>
      <c r="AC434"/>
      <c r="AD434"/>
      <c r="AE434" s="1"/>
      <c r="AF434" s="126"/>
      <c r="AG434"/>
      <c r="AH434"/>
      <c r="AI434"/>
      <c r="AJ434"/>
      <c r="AK434"/>
      <c r="AL434"/>
      <c r="AM434"/>
      <c r="AN434" s="1"/>
      <c r="AO434"/>
      <c r="AP434"/>
      <c r="AQ434"/>
    </row>
    <row r="435" spans="1:43" ht="12.75">
      <c r="A435"/>
      <c r="B435"/>
      <c r="C435"/>
      <c r="D435" s="138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Z435" s="1"/>
      <c r="AA435"/>
      <c r="AB435"/>
      <c r="AC435"/>
      <c r="AD435"/>
      <c r="AE435" s="1"/>
      <c r="AF435" s="126"/>
      <c r="AG435"/>
      <c r="AH435"/>
      <c r="AI435"/>
      <c r="AJ435"/>
      <c r="AK435"/>
      <c r="AL435"/>
      <c r="AM435"/>
      <c r="AN435" s="1"/>
      <c r="AO435"/>
      <c r="AP435"/>
      <c r="AQ435"/>
    </row>
    <row r="436" spans="1:43" ht="12.75">
      <c r="A436"/>
      <c r="B436"/>
      <c r="C436"/>
      <c r="D436" s="138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Z436" s="1"/>
      <c r="AA436"/>
      <c r="AB436"/>
      <c r="AC436"/>
      <c r="AD436"/>
      <c r="AE436" s="1"/>
      <c r="AF436" s="126"/>
      <c r="AG436"/>
      <c r="AH436"/>
      <c r="AI436"/>
      <c r="AJ436"/>
      <c r="AK436"/>
      <c r="AL436"/>
      <c r="AM436"/>
      <c r="AN436" s="1"/>
      <c r="AO436"/>
      <c r="AP436"/>
      <c r="AQ436"/>
    </row>
    <row r="437" spans="1:43" ht="12.75">
      <c r="A437"/>
      <c r="B437"/>
      <c r="C437"/>
      <c r="D437" s="138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Z437" s="1"/>
      <c r="AA437"/>
      <c r="AB437"/>
      <c r="AC437"/>
      <c r="AD437"/>
      <c r="AE437" s="1"/>
      <c r="AF437" s="126"/>
      <c r="AG437"/>
      <c r="AH437"/>
      <c r="AI437"/>
      <c r="AJ437"/>
      <c r="AK437"/>
      <c r="AL437"/>
      <c r="AM437"/>
      <c r="AN437" s="1"/>
      <c r="AO437"/>
      <c r="AP437"/>
      <c r="AQ437"/>
    </row>
    <row r="438" spans="1:43" ht="12.75">
      <c r="A438"/>
      <c r="B438"/>
      <c r="C438"/>
      <c r="D438" s="1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Z438" s="1"/>
      <c r="AA438"/>
      <c r="AB438"/>
      <c r="AC438"/>
      <c r="AD438"/>
      <c r="AE438" s="1"/>
      <c r="AF438" s="126"/>
      <c r="AG438"/>
      <c r="AH438"/>
      <c r="AI438"/>
      <c r="AJ438"/>
      <c r="AK438"/>
      <c r="AL438"/>
      <c r="AM438"/>
      <c r="AN438" s="1"/>
      <c r="AO438"/>
      <c r="AP438"/>
      <c r="AQ438"/>
    </row>
    <row r="439" spans="1:43" ht="12.75">
      <c r="A439"/>
      <c r="B439"/>
      <c r="C439"/>
      <c r="D439" s="138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Z439" s="1"/>
      <c r="AA439"/>
      <c r="AB439"/>
      <c r="AC439"/>
      <c r="AD439"/>
      <c r="AE439" s="1"/>
      <c r="AF439" s="126"/>
      <c r="AG439"/>
      <c r="AH439"/>
      <c r="AI439"/>
      <c r="AJ439"/>
      <c r="AK439"/>
      <c r="AL439"/>
      <c r="AM439"/>
      <c r="AN439" s="1"/>
      <c r="AO439"/>
      <c r="AP439"/>
      <c r="AQ439"/>
    </row>
    <row r="440" spans="1:43" ht="12.75">
      <c r="A440"/>
      <c r="B440"/>
      <c r="C440"/>
      <c r="D440" s="138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Z440" s="1"/>
      <c r="AA440"/>
      <c r="AB440"/>
      <c r="AC440"/>
      <c r="AD440"/>
      <c r="AE440" s="1"/>
      <c r="AF440" s="126"/>
      <c r="AG440"/>
      <c r="AH440"/>
      <c r="AI440"/>
      <c r="AJ440"/>
      <c r="AK440"/>
      <c r="AL440"/>
      <c r="AM440"/>
      <c r="AN440" s="1"/>
      <c r="AO440"/>
      <c r="AP440"/>
      <c r="AQ440"/>
    </row>
    <row r="441" spans="1:43" ht="12.75">
      <c r="A441"/>
      <c r="B441"/>
      <c r="C441"/>
      <c r="D441" s="138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Z441" s="1"/>
      <c r="AA441"/>
      <c r="AB441"/>
      <c r="AC441"/>
      <c r="AD441"/>
      <c r="AE441" s="1"/>
      <c r="AF441" s="126"/>
      <c r="AG441"/>
      <c r="AH441"/>
      <c r="AI441"/>
      <c r="AJ441"/>
      <c r="AK441"/>
      <c r="AL441"/>
      <c r="AM441"/>
      <c r="AN441" s="1"/>
      <c r="AO441"/>
      <c r="AP441"/>
      <c r="AQ441"/>
    </row>
    <row r="442" spans="1:43" ht="12.75">
      <c r="A442"/>
      <c r="B442"/>
      <c r="C442"/>
      <c r="D442" s="138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Z442" s="1"/>
      <c r="AA442"/>
      <c r="AB442"/>
      <c r="AC442"/>
      <c r="AD442"/>
      <c r="AE442" s="1"/>
      <c r="AF442" s="126"/>
      <c r="AG442"/>
      <c r="AH442"/>
      <c r="AI442"/>
      <c r="AJ442"/>
      <c r="AK442"/>
      <c r="AL442"/>
      <c r="AM442"/>
      <c r="AN442" s="1"/>
      <c r="AO442"/>
      <c r="AP442"/>
      <c r="AQ442"/>
    </row>
    <row r="443" spans="1:43" ht="12.75">
      <c r="A443"/>
      <c r="B443"/>
      <c r="C443"/>
      <c r="D443" s="138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Z443" s="1"/>
      <c r="AA443"/>
      <c r="AB443"/>
      <c r="AC443"/>
      <c r="AD443"/>
      <c r="AE443" s="1"/>
      <c r="AF443" s="126"/>
      <c r="AG443"/>
      <c r="AH443"/>
      <c r="AI443"/>
      <c r="AJ443"/>
      <c r="AK443"/>
      <c r="AL443"/>
      <c r="AM443"/>
      <c r="AN443" s="1"/>
      <c r="AO443"/>
      <c r="AP443"/>
      <c r="AQ443"/>
    </row>
    <row r="444" spans="1:43" ht="12.75">
      <c r="A444"/>
      <c r="B444"/>
      <c r="C444"/>
      <c r="D444" s="138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Z444" s="1"/>
      <c r="AA444"/>
      <c r="AB444"/>
      <c r="AC444"/>
      <c r="AD444"/>
      <c r="AE444" s="1"/>
      <c r="AF444" s="126"/>
      <c r="AG444"/>
      <c r="AH444"/>
      <c r="AI444"/>
      <c r="AJ444"/>
      <c r="AK444"/>
      <c r="AL444"/>
      <c r="AM444"/>
      <c r="AN444" s="1"/>
      <c r="AO444"/>
      <c r="AP444"/>
      <c r="AQ444"/>
    </row>
    <row r="445" spans="1:43" ht="12.75">
      <c r="A445"/>
      <c r="B445"/>
      <c r="C445"/>
      <c r="D445" s="138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Z445" s="1"/>
      <c r="AA445"/>
      <c r="AB445"/>
      <c r="AC445"/>
      <c r="AD445"/>
      <c r="AE445" s="1"/>
      <c r="AF445" s="126"/>
      <c r="AG445"/>
      <c r="AH445"/>
      <c r="AI445"/>
      <c r="AJ445"/>
      <c r="AK445"/>
      <c r="AL445"/>
      <c r="AM445"/>
      <c r="AN445" s="1"/>
      <c r="AO445"/>
      <c r="AP445"/>
      <c r="AQ445"/>
    </row>
    <row r="446" spans="1:43" ht="12.75">
      <c r="A446"/>
      <c r="B446"/>
      <c r="C446"/>
      <c r="D446" s="138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Z446" s="1"/>
      <c r="AA446"/>
      <c r="AB446"/>
      <c r="AC446"/>
      <c r="AD446"/>
      <c r="AE446" s="1"/>
      <c r="AF446" s="126"/>
      <c r="AG446"/>
      <c r="AH446"/>
      <c r="AI446"/>
      <c r="AJ446"/>
      <c r="AK446"/>
      <c r="AL446"/>
      <c r="AM446"/>
      <c r="AN446" s="1"/>
      <c r="AO446"/>
      <c r="AP446"/>
      <c r="AQ446"/>
    </row>
    <row r="447" spans="1:43" ht="12.75">
      <c r="A447"/>
      <c r="B447"/>
      <c r="C447"/>
      <c r="D447" s="138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Z447" s="1"/>
      <c r="AA447"/>
      <c r="AB447"/>
      <c r="AC447"/>
      <c r="AD447"/>
      <c r="AE447" s="1"/>
      <c r="AF447" s="126"/>
      <c r="AG447"/>
      <c r="AH447"/>
      <c r="AI447"/>
      <c r="AJ447"/>
      <c r="AK447"/>
      <c r="AL447"/>
      <c r="AM447"/>
      <c r="AN447" s="1"/>
      <c r="AO447"/>
      <c r="AP447"/>
      <c r="AQ447"/>
    </row>
    <row r="448" spans="1:43" ht="12.75">
      <c r="A448"/>
      <c r="B448"/>
      <c r="C448"/>
      <c r="D448" s="13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Z448" s="1"/>
      <c r="AA448"/>
      <c r="AB448"/>
      <c r="AC448"/>
      <c r="AD448"/>
      <c r="AE448" s="1"/>
      <c r="AF448" s="126"/>
      <c r="AG448"/>
      <c r="AH448"/>
      <c r="AI448"/>
      <c r="AJ448"/>
      <c r="AK448"/>
      <c r="AL448"/>
      <c r="AM448"/>
      <c r="AN448" s="1"/>
      <c r="AO448"/>
      <c r="AP448"/>
      <c r="AQ448"/>
    </row>
    <row r="449" spans="1:43" ht="12.75">
      <c r="A449"/>
      <c r="B449"/>
      <c r="C449"/>
      <c r="D449" s="138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Z449" s="1"/>
      <c r="AA449"/>
      <c r="AB449"/>
      <c r="AC449"/>
      <c r="AD449"/>
      <c r="AE449" s="1"/>
      <c r="AF449" s="126"/>
      <c r="AG449"/>
      <c r="AH449"/>
      <c r="AI449"/>
      <c r="AJ449"/>
      <c r="AK449"/>
      <c r="AL449"/>
      <c r="AM449"/>
      <c r="AN449" s="1"/>
      <c r="AO449"/>
      <c r="AP449"/>
      <c r="AQ449"/>
    </row>
    <row r="450" spans="1:43" ht="12.75">
      <c r="A450"/>
      <c r="B450"/>
      <c r="C450"/>
      <c r="D450" s="138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Z450" s="1"/>
      <c r="AA450"/>
      <c r="AB450"/>
      <c r="AC450"/>
      <c r="AD450"/>
      <c r="AE450" s="1"/>
      <c r="AF450" s="126"/>
      <c r="AG450"/>
      <c r="AH450"/>
      <c r="AI450"/>
      <c r="AJ450"/>
      <c r="AK450"/>
      <c r="AL450"/>
      <c r="AM450"/>
      <c r="AN450" s="1"/>
      <c r="AO450"/>
      <c r="AP450"/>
      <c r="AQ450"/>
    </row>
    <row r="451" spans="1:43" ht="12.75">
      <c r="A451"/>
      <c r="B451"/>
      <c r="C451"/>
      <c r="D451" s="138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Z451" s="1"/>
      <c r="AA451"/>
      <c r="AB451"/>
      <c r="AC451"/>
      <c r="AD451"/>
      <c r="AE451" s="1"/>
      <c r="AF451" s="126"/>
      <c r="AG451"/>
      <c r="AH451"/>
      <c r="AI451"/>
      <c r="AJ451"/>
      <c r="AK451"/>
      <c r="AL451"/>
      <c r="AM451"/>
      <c r="AN451" s="1"/>
      <c r="AO451"/>
      <c r="AP451"/>
      <c r="AQ451"/>
    </row>
    <row r="452" spans="1:43" ht="12.75">
      <c r="A452"/>
      <c r="B452"/>
      <c r="C452"/>
      <c r="D452" s="138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Z452" s="1"/>
      <c r="AA452"/>
      <c r="AB452"/>
      <c r="AC452"/>
      <c r="AD452"/>
      <c r="AE452" s="1"/>
      <c r="AF452" s="126"/>
      <c r="AG452"/>
      <c r="AH452"/>
      <c r="AI452"/>
      <c r="AJ452"/>
      <c r="AK452"/>
      <c r="AL452"/>
      <c r="AM452"/>
      <c r="AN452" s="1"/>
      <c r="AO452"/>
      <c r="AP452"/>
      <c r="AQ452"/>
    </row>
    <row r="453" spans="1:43" ht="12.75">
      <c r="A453"/>
      <c r="B453"/>
      <c r="C453"/>
      <c r="D453" s="138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Z453" s="1"/>
      <c r="AA453"/>
      <c r="AB453"/>
      <c r="AC453"/>
      <c r="AD453"/>
      <c r="AE453" s="1"/>
      <c r="AF453" s="126"/>
      <c r="AG453"/>
      <c r="AH453"/>
      <c r="AI453"/>
      <c r="AJ453"/>
      <c r="AK453"/>
      <c r="AL453"/>
      <c r="AM453"/>
      <c r="AN453" s="1"/>
      <c r="AO453"/>
      <c r="AP453"/>
      <c r="AQ453"/>
    </row>
    <row r="454" spans="1:43" ht="12.75">
      <c r="A454"/>
      <c r="B454"/>
      <c r="C454"/>
      <c r="D454" s="138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Z454" s="1"/>
      <c r="AA454"/>
      <c r="AB454"/>
      <c r="AC454"/>
      <c r="AD454"/>
      <c r="AE454" s="1"/>
      <c r="AF454" s="126"/>
      <c r="AG454"/>
      <c r="AH454"/>
      <c r="AI454"/>
      <c r="AJ454"/>
      <c r="AK454"/>
      <c r="AL454"/>
      <c r="AM454"/>
      <c r="AN454" s="1"/>
      <c r="AO454"/>
      <c r="AP454"/>
      <c r="AQ454"/>
    </row>
    <row r="455" spans="1:43" ht="12.75">
      <c r="A455"/>
      <c r="B455"/>
      <c r="C455"/>
      <c r="D455" s="138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Z455" s="1"/>
      <c r="AA455"/>
      <c r="AB455"/>
      <c r="AC455"/>
      <c r="AD455"/>
      <c r="AE455" s="1"/>
      <c r="AF455" s="126"/>
      <c r="AG455"/>
      <c r="AH455"/>
      <c r="AI455"/>
      <c r="AJ455"/>
      <c r="AK455"/>
      <c r="AL455"/>
      <c r="AM455"/>
      <c r="AN455" s="1"/>
      <c r="AO455"/>
      <c r="AP455"/>
      <c r="AQ455"/>
    </row>
    <row r="456" spans="1:43" ht="12.75">
      <c r="A456"/>
      <c r="B456"/>
      <c r="C456"/>
      <c r="D456" s="138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Z456" s="1"/>
      <c r="AA456"/>
      <c r="AB456"/>
      <c r="AC456"/>
      <c r="AD456"/>
      <c r="AE456" s="1"/>
      <c r="AF456" s="126"/>
      <c r="AG456"/>
      <c r="AH456"/>
      <c r="AI456"/>
      <c r="AJ456"/>
      <c r="AK456"/>
      <c r="AL456"/>
      <c r="AM456"/>
      <c r="AN456" s="1"/>
      <c r="AO456"/>
      <c r="AP456"/>
      <c r="AQ456"/>
    </row>
    <row r="457" spans="1:43" ht="12.75">
      <c r="A457"/>
      <c r="B457"/>
      <c r="C457"/>
      <c r="D457" s="138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Z457" s="1"/>
      <c r="AA457"/>
      <c r="AB457"/>
      <c r="AC457"/>
      <c r="AD457"/>
      <c r="AE457" s="1"/>
      <c r="AF457" s="126"/>
      <c r="AG457"/>
      <c r="AH457"/>
      <c r="AI457"/>
      <c r="AJ457"/>
      <c r="AK457"/>
      <c r="AL457"/>
      <c r="AM457"/>
      <c r="AN457" s="1"/>
      <c r="AO457"/>
      <c r="AP457"/>
      <c r="AQ457"/>
    </row>
    <row r="458" spans="1:43" ht="12.75">
      <c r="A458"/>
      <c r="B458"/>
      <c r="C458"/>
      <c r="D458" s="13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Z458" s="1"/>
      <c r="AA458"/>
      <c r="AB458"/>
      <c r="AC458"/>
      <c r="AD458"/>
      <c r="AE458" s="1"/>
      <c r="AF458" s="126"/>
      <c r="AG458"/>
      <c r="AH458"/>
      <c r="AI458"/>
      <c r="AJ458"/>
      <c r="AK458"/>
      <c r="AL458"/>
      <c r="AM458"/>
      <c r="AN458" s="1"/>
      <c r="AO458"/>
      <c r="AP458"/>
      <c r="AQ458"/>
    </row>
    <row r="459" spans="1:43" ht="12.75">
      <c r="A459"/>
      <c r="B459"/>
      <c r="C459"/>
      <c r="D459" s="138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Z459" s="1"/>
      <c r="AA459"/>
      <c r="AB459"/>
      <c r="AC459"/>
      <c r="AD459"/>
      <c r="AE459" s="1"/>
      <c r="AF459" s="126"/>
      <c r="AG459"/>
      <c r="AH459"/>
      <c r="AI459"/>
      <c r="AJ459"/>
      <c r="AK459"/>
      <c r="AL459"/>
      <c r="AM459"/>
      <c r="AN459" s="1"/>
      <c r="AO459"/>
      <c r="AP459"/>
      <c r="AQ459"/>
    </row>
    <row r="460" spans="1:43" ht="12.75">
      <c r="A460"/>
      <c r="B460"/>
      <c r="C460"/>
      <c r="D460" s="138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Z460" s="1"/>
      <c r="AA460"/>
      <c r="AB460"/>
      <c r="AC460"/>
      <c r="AD460"/>
      <c r="AE460" s="1"/>
      <c r="AF460" s="126"/>
      <c r="AG460"/>
      <c r="AH460"/>
      <c r="AI460"/>
      <c r="AJ460"/>
      <c r="AK460"/>
      <c r="AL460"/>
      <c r="AM460"/>
      <c r="AN460" s="1"/>
      <c r="AO460"/>
      <c r="AP460"/>
      <c r="AQ460"/>
    </row>
    <row r="461" spans="1:43" ht="12.75">
      <c r="A461"/>
      <c r="B461"/>
      <c r="C461"/>
      <c r="D461" s="138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Z461" s="1"/>
      <c r="AA461"/>
      <c r="AB461"/>
      <c r="AC461"/>
      <c r="AD461"/>
      <c r="AE461" s="1"/>
      <c r="AF461" s="126"/>
      <c r="AG461"/>
      <c r="AH461"/>
      <c r="AI461"/>
      <c r="AJ461"/>
      <c r="AK461"/>
      <c r="AL461"/>
      <c r="AM461"/>
      <c r="AN461" s="1"/>
      <c r="AO461"/>
      <c r="AP461"/>
      <c r="AQ461"/>
    </row>
    <row r="462" spans="1:43" ht="12.75">
      <c r="A462"/>
      <c r="B462"/>
      <c r="C462"/>
      <c r="D462" s="138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Z462" s="1"/>
      <c r="AA462"/>
      <c r="AB462"/>
      <c r="AC462"/>
      <c r="AD462"/>
      <c r="AE462" s="1"/>
      <c r="AF462" s="126"/>
      <c r="AG462"/>
      <c r="AH462"/>
      <c r="AI462"/>
      <c r="AJ462"/>
      <c r="AK462"/>
      <c r="AL462"/>
      <c r="AM462"/>
      <c r="AN462" s="1"/>
      <c r="AO462"/>
      <c r="AP462"/>
      <c r="AQ462"/>
    </row>
    <row r="463" spans="1:43" ht="12.75">
      <c r="A463"/>
      <c r="B463"/>
      <c r="C463"/>
      <c r="D463" s="138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Z463" s="1"/>
      <c r="AA463"/>
      <c r="AB463"/>
      <c r="AC463"/>
      <c r="AD463"/>
      <c r="AE463" s="1"/>
      <c r="AF463" s="126"/>
      <c r="AG463"/>
      <c r="AH463"/>
      <c r="AI463"/>
      <c r="AJ463"/>
      <c r="AK463"/>
      <c r="AL463"/>
      <c r="AM463"/>
      <c r="AN463" s="1"/>
      <c r="AO463"/>
      <c r="AP463"/>
      <c r="AQ463"/>
    </row>
    <row r="464" spans="1:43" ht="12.75">
      <c r="A464"/>
      <c r="B464"/>
      <c r="C464"/>
      <c r="D464" s="138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Z464" s="1"/>
      <c r="AA464"/>
      <c r="AB464"/>
      <c r="AC464"/>
      <c r="AD464"/>
      <c r="AE464" s="1"/>
      <c r="AF464" s="126"/>
      <c r="AG464"/>
      <c r="AH464"/>
      <c r="AI464"/>
      <c r="AJ464"/>
      <c r="AK464"/>
      <c r="AL464"/>
      <c r="AM464"/>
      <c r="AN464" s="1"/>
      <c r="AO464"/>
      <c r="AP464"/>
      <c r="AQ464"/>
    </row>
    <row r="465" spans="1:43" ht="12.75">
      <c r="A465"/>
      <c r="B465"/>
      <c r="C465"/>
      <c r="D465" s="138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Z465" s="1"/>
      <c r="AA465"/>
      <c r="AB465"/>
      <c r="AC465"/>
      <c r="AD465"/>
      <c r="AE465" s="1"/>
      <c r="AF465" s="126"/>
      <c r="AG465"/>
      <c r="AH465"/>
      <c r="AI465"/>
      <c r="AJ465"/>
      <c r="AK465"/>
      <c r="AL465"/>
      <c r="AM465"/>
      <c r="AN465" s="1"/>
      <c r="AO465"/>
      <c r="AP465"/>
      <c r="AQ465"/>
    </row>
    <row r="466" spans="1:43" ht="12.75">
      <c r="A466"/>
      <c r="B466"/>
      <c r="C466"/>
      <c r="D466" s="138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Z466" s="1"/>
      <c r="AA466"/>
      <c r="AB466"/>
      <c r="AC466"/>
      <c r="AD466"/>
      <c r="AE466" s="1"/>
      <c r="AF466" s="126"/>
      <c r="AG466"/>
      <c r="AH466"/>
      <c r="AI466"/>
      <c r="AJ466"/>
      <c r="AK466"/>
      <c r="AL466"/>
      <c r="AM466"/>
      <c r="AN466" s="1"/>
      <c r="AO466"/>
      <c r="AP466"/>
      <c r="AQ466"/>
    </row>
    <row r="467" spans="1:43" ht="12.75">
      <c r="A467"/>
      <c r="B467"/>
      <c r="C467"/>
      <c r="D467" s="138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Z467" s="1"/>
      <c r="AA467"/>
      <c r="AB467"/>
      <c r="AC467"/>
      <c r="AD467"/>
      <c r="AE467" s="1"/>
      <c r="AF467" s="126"/>
      <c r="AG467"/>
      <c r="AH467"/>
      <c r="AI467"/>
      <c r="AJ467"/>
      <c r="AK467"/>
      <c r="AL467"/>
      <c r="AM467"/>
      <c r="AN467" s="1"/>
      <c r="AO467"/>
      <c r="AP467"/>
      <c r="AQ467"/>
    </row>
    <row r="468" spans="1:43" ht="12.75">
      <c r="A468"/>
      <c r="B468"/>
      <c r="C468"/>
      <c r="D468" s="13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Z468" s="1"/>
      <c r="AA468"/>
      <c r="AB468"/>
      <c r="AC468"/>
      <c r="AD468"/>
      <c r="AE468" s="1"/>
      <c r="AF468" s="126"/>
      <c r="AG468"/>
      <c r="AH468"/>
      <c r="AI468"/>
      <c r="AJ468"/>
      <c r="AK468"/>
      <c r="AL468"/>
      <c r="AM468"/>
      <c r="AN468" s="1"/>
      <c r="AO468"/>
      <c r="AP468"/>
      <c r="AQ468"/>
    </row>
    <row r="469" spans="1:43" ht="12.75">
      <c r="A469"/>
      <c r="B469"/>
      <c r="C469"/>
      <c r="D469" s="138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Z469" s="1"/>
      <c r="AA469"/>
      <c r="AB469"/>
      <c r="AC469"/>
      <c r="AD469"/>
      <c r="AE469" s="1"/>
      <c r="AF469" s="126"/>
      <c r="AG469"/>
      <c r="AH469"/>
      <c r="AI469"/>
      <c r="AJ469"/>
      <c r="AK469"/>
      <c r="AL469"/>
      <c r="AM469"/>
      <c r="AN469" s="1"/>
      <c r="AO469"/>
      <c r="AP469"/>
      <c r="AQ469"/>
    </row>
    <row r="470" spans="1:43" ht="12.75">
      <c r="A470"/>
      <c r="B470"/>
      <c r="C470"/>
      <c r="D470" s="138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Z470" s="1"/>
      <c r="AA470"/>
      <c r="AB470"/>
      <c r="AC470"/>
      <c r="AD470"/>
      <c r="AE470" s="1"/>
      <c r="AF470" s="126"/>
      <c r="AG470"/>
      <c r="AH470"/>
      <c r="AI470"/>
      <c r="AJ470"/>
      <c r="AK470"/>
      <c r="AL470"/>
      <c r="AM470"/>
      <c r="AN470" s="1"/>
      <c r="AO470"/>
      <c r="AP470"/>
      <c r="AQ470"/>
    </row>
    <row r="471" spans="1:43" ht="12.75">
      <c r="A471"/>
      <c r="B471"/>
      <c r="C471"/>
      <c r="D471" s="138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Z471" s="1"/>
      <c r="AA471"/>
      <c r="AB471"/>
      <c r="AC471"/>
      <c r="AD471"/>
      <c r="AE471" s="1"/>
      <c r="AF471" s="126"/>
      <c r="AG471"/>
      <c r="AH471"/>
      <c r="AI471"/>
      <c r="AJ471"/>
      <c r="AK471"/>
      <c r="AL471"/>
      <c r="AM471"/>
      <c r="AN471" s="1"/>
      <c r="AO471"/>
      <c r="AP471"/>
      <c r="AQ471"/>
    </row>
    <row r="472" spans="1:43" ht="12.75">
      <c r="A472"/>
      <c r="B472"/>
      <c r="C472"/>
      <c r="D472" s="138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Z472" s="1"/>
      <c r="AA472"/>
      <c r="AB472"/>
      <c r="AC472"/>
      <c r="AD472"/>
      <c r="AE472" s="1"/>
      <c r="AF472" s="126"/>
      <c r="AG472"/>
      <c r="AH472"/>
      <c r="AI472"/>
      <c r="AJ472"/>
      <c r="AK472"/>
      <c r="AL472"/>
      <c r="AM472"/>
      <c r="AN472" s="1"/>
      <c r="AO472"/>
      <c r="AP472"/>
      <c r="AQ472"/>
    </row>
    <row r="473" spans="1:43" ht="12.75">
      <c r="A473"/>
      <c r="B473"/>
      <c r="C473"/>
      <c r="D473" s="138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Z473" s="1"/>
      <c r="AA473"/>
      <c r="AB473"/>
      <c r="AC473"/>
      <c r="AD473"/>
      <c r="AE473" s="1"/>
      <c r="AF473" s="126"/>
      <c r="AG473"/>
      <c r="AH473"/>
      <c r="AI473"/>
      <c r="AJ473"/>
      <c r="AK473"/>
      <c r="AL473"/>
      <c r="AM473"/>
      <c r="AN473" s="1"/>
      <c r="AO473"/>
      <c r="AP473"/>
      <c r="AQ473"/>
    </row>
    <row r="474" spans="1:43" ht="12.75">
      <c r="A474"/>
      <c r="B474"/>
      <c r="C474"/>
      <c r="D474" s="138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Z474" s="1"/>
      <c r="AA474"/>
      <c r="AB474"/>
      <c r="AC474"/>
      <c r="AD474"/>
      <c r="AE474" s="1"/>
      <c r="AF474" s="126"/>
      <c r="AG474"/>
      <c r="AH474"/>
      <c r="AI474"/>
      <c r="AJ474"/>
      <c r="AK474"/>
      <c r="AL474"/>
      <c r="AM474"/>
      <c r="AN474" s="1"/>
      <c r="AO474"/>
      <c r="AP474"/>
      <c r="AQ474"/>
    </row>
    <row r="475" spans="1:43" ht="12.75">
      <c r="A475"/>
      <c r="B475"/>
      <c r="C475"/>
      <c r="D475" s="138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Z475" s="1"/>
      <c r="AA475"/>
      <c r="AB475"/>
      <c r="AC475"/>
      <c r="AD475"/>
      <c r="AE475" s="1"/>
      <c r="AF475" s="126"/>
      <c r="AG475"/>
      <c r="AH475"/>
      <c r="AI475"/>
      <c r="AJ475"/>
      <c r="AK475"/>
      <c r="AL475"/>
      <c r="AM475"/>
      <c r="AN475" s="1"/>
      <c r="AO475"/>
      <c r="AP475"/>
      <c r="AQ475"/>
    </row>
    <row r="476" spans="1:43" ht="12.75">
      <c r="A476"/>
      <c r="B476"/>
      <c r="C476"/>
      <c r="D476" s="138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Z476" s="1"/>
      <c r="AA476"/>
      <c r="AB476"/>
      <c r="AC476"/>
      <c r="AD476"/>
      <c r="AE476" s="1"/>
      <c r="AF476" s="126"/>
      <c r="AG476"/>
      <c r="AH476"/>
      <c r="AI476"/>
      <c r="AJ476"/>
      <c r="AK476"/>
      <c r="AL476"/>
      <c r="AM476"/>
      <c r="AN476" s="1"/>
      <c r="AO476"/>
      <c r="AP476"/>
      <c r="AQ476"/>
    </row>
    <row r="477" spans="1:43" ht="12.75">
      <c r="A477"/>
      <c r="B477"/>
      <c r="C477"/>
      <c r="D477" s="138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Z477" s="1"/>
      <c r="AA477"/>
      <c r="AB477"/>
      <c r="AC477"/>
      <c r="AD477"/>
      <c r="AE477" s="1"/>
      <c r="AF477" s="126"/>
      <c r="AG477"/>
      <c r="AH477"/>
      <c r="AI477"/>
      <c r="AJ477"/>
      <c r="AK477"/>
      <c r="AL477"/>
      <c r="AM477"/>
      <c r="AN477" s="1"/>
      <c r="AO477"/>
      <c r="AP477"/>
      <c r="AQ477"/>
    </row>
    <row r="478" spans="1:43" ht="12.75">
      <c r="A478"/>
      <c r="B478"/>
      <c r="C478"/>
      <c r="D478" s="13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Z478" s="1"/>
      <c r="AA478"/>
      <c r="AB478"/>
      <c r="AC478"/>
      <c r="AD478"/>
      <c r="AE478" s="1"/>
      <c r="AF478" s="126"/>
      <c r="AG478"/>
      <c r="AH478"/>
      <c r="AI478"/>
      <c r="AJ478"/>
      <c r="AK478"/>
      <c r="AL478"/>
      <c r="AM478"/>
      <c r="AN478" s="1"/>
      <c r="AO478"/>
      <c r="AP478"/>
      <c r="AQ478"/>
    </row>
    <row r="479" spans="1:43" ht="12.75">
      <c r="A479"/>
      <c r="B479"/>
      <c r="C479"/>
      <c r="D479" s="138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Z479" s="1"/>
      <c r="AA479"/>
      <c r="AB479"/>
      <c r="AC479"/>
      <c r="AD479"/>
      <c r="AE479" s="1"/>
      <c r="AF479" s="126"/>
      <c r="AG479"/>
      <c r="AH479"/>
      <c r="AI479"/>
      <c r="AJ479"/>
      <c r="AK479"/>
      <c r="AL479"/>
      <c r="AM479"/>
      <c r="AN479" s="1"/>
      <c r="AO479"/>
      <c r="AP479"/>
      <c r="AQ479"/>
    </row>
    <row r="480" spans="1:43" ht="12.75">
      <c r="A480"/>
      <c r="B480"/>
      <c r="C480"/>
      <c r="D480" s="138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Z480" s="1"/>
      <c r="AA480"/>
      <c r="AB480"/>
      <c r="AC480"/>
      <c r="AD480"/>
      <c r="AE480" s="1"/>
      <c r="AF480" s="126"/>
      <c r="AG480"/>
      <c r="AH480"/>
      <c r="AI480"/>
      <c r="AJ480"/>
      <c r="AK480"/>
      <c r="AL480"/>
      <c r="AM480"/>
      <c r="AN480" s="1"/>
      <c r="AO480"/>
      <c r="AP480"/>
      <c r="AQ480"/>
    </row>
    <row r="481" spans="1:43" ht="12.75">
      <c r="A481"/>
      <c r="B481"/>
      <c r="C481"/>
      <c r="D481" s="138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Z481" s="1"/>
      <c r="AA481"/>
      <c r="AB481"/>
      <c r="AC481"/>
      <c r="AD481"/>
      <c r="AE481" s="1"/>
      <c r="AF481" s="126"/>
      <c r="AG481"/>
      <c r="AH481"/>
      <c r="AI481"/>
      <c r="AJ481"/>
      <c r="AK481"/>
      <c r="AL481"/>
      <c r="AM481"/>
      <c r="AN481" s="1"/>
      <c r="AO481"/>
      <c r="AP481"/>
      <c r="AQ481"/>
    </row>
    <row r="482" spans="1:43" ht="12.75">
      <c r="A482"/>
      <c r="B482"/>
      <c r="C482"/>
      <c r="D482" s="138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Z482" s="1"/>
      <c r="AA482"/>
      <c r="AB482"/>
      <c r="AC482"/>
      <c r="AD482"/>
      <c r="AE482" s="1"/>
      <c r="AF482" s="126"/>
      <c r="AG482"/>
      <c r="AH482"/>
      <c r="AI482"/>
      <c r="AJ482"/>
      <c r="AK482"/>
      <c r="AL482"/>
      <c r="AM482"/>
      <c r="AN482" s="1"/>
      <c r="AO482"/>
      <c r="AP482"/>
      <c r="AQ482"/>
    </row>
    <row r="483" spans="1:43" ht="12.75">
      <c r="A483"/>
      <c r="B483"/>
      <c r="C483"/>
      <c r="D483" s="138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Z483" s="1"/>
      <c r="AA483"/>
      <c r="AB483"/>
      <c r="AC483"/>
      <c r="AD483"/>
      <c r="AE483" s="1"/>
      <c r="AF483" s="126"/>
      <c r="AG483"/>
      <c r="AH483"/>
      <c r="AI483"/>
      <c r="AJ483"/>
      <c r="AK483"/>
      <c r="AL483"/>
      <c r="AM483"/>
      <c r="AN483" s="1"/>
      <c r="AO483"/>
      <c r="AP483"/>
      <c r="AQ483"/>
    </row>
    <row r="484" spans="1:43" ht="12.75">
      <c r="A484"/>
      <c r="B484"/>
      <c r="C484"/>
      <c r="D484" s="138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Z484" s="1"/>
      <c r="AA484"/>
      <c r="AB484"/>
      <c r="AC484"/>
      <c r="AD484"/>
      <c r="AE484" s="1"/>
      <c r="AF484" s="126"/>
      <c r="AG484"/>
      <c r="AH484"/>
      <c r="AI484"/>
      <c r="AJ484"/>
      <c r="AK484"/>
      <c r="AL484"/>
      <c r="AM484"/>
      <c r="AN484" s="1"/>
      <c r="AO484"/>
      <c r="AP484"/>
      <c r="AQ484"/>
    </row>
    <row r="485" spans="1:43" ht="12.75">
      <c r="A485"/>
      <c r="B485"/>
      <c r="C485"/>
      <c r="D485" s="138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Z485" s="1"/>
      <c r="AA485"/>
      <c r="AB485"/>
      <c r="AC485"/>
      <c r="AD485"/>
      <c r="AE485" s="1"/>
      <c r="AF485" s="126"/>
      <c r="AG485"/>
      <c r="AH485"/>
      <c r="AI485"/>
      <c r="AJ485"/>
      <c r="AK485"/>
      <c r="AL485"/>
      <c r="AM485"/>
      <c r="AN485" s="1"/>
      <c r="AO485"/>
      <c r="AP485"/>
      <c r="AQ485"/>
    </row>
    <row r="486" spans="1:43" ht="12.75">
      <c r="A486"/>
      <c r="B486"/>
      <c r="C486"/>
      <c r="D486" s="138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Z486" s="1"/>
      <c r="AA486"/>
      <c r="AB486"/>
      <c r="AC486"/>
      <c r="AD486"/>
      <c r="AE486" s="1"/>
      <c r="AF486" s="126"/>
      <c r="AG486"/>
      <c r="AH486"/>
      <c r="AI486"/>
      <c r="AJ486"/>
      <c r="AK486"/>
      <c r="AL486"/>
      <c r="AM486"/>
      <c r="AN486" s="1"/>
      <c r="AO486"/>
      <c r="AP486"/>
      <c r="AQ486"/>
    </row>
    <row r="487" spans="1:43" ht="12.75">
      <c r="A487"/>
      <c r="B487"/>
      <c r="C487"/>
      <c r="D487" s="138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Z487" s="1"/>
      <c r="AA487"/>
      <c r="AB487"/>
      <c r="AC487"/>
      <c r="AD487"/>
      <c r="AE487" s="1"/>
      <c r="AF487" s="126"/>
      <c r="AG487"/>
      <c r="AH487"/>
      <c r="AI487"/>
      <c r="AJ487"/>
      <c r="AK487"/>
      <c r="AL487"/>
      <c r="AM487"/>
      <c r="AN487" s="1"/>
      <c r="AO487"/>
      <c r="AP487"/>
      <c r="AQ487"/>
    </row>
    <row r="488" spans="1:43" ht="12.75">
      <c r="A488"/>
      <c r="B488"/>
      <c r="C488"/>
      <c r="D488" s="13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Z488" s="1"/>
      <c r="AA488"/>
      <c r="AB488"/>
      <c r="AC488"/>
      <c r="AD488"/>
      <c r="AE488" s="1"/>
      <c r="AF488" s="126"/>
      <c r="AG488"/>
      <c r="AH488"/>
      <c r="AI488"/>
      <c r="AJ488"/>
      <c r="AK488"/>
      <c r="AL488"/>
      <c r="AM488"/>
      <c r="AN488" s="1"/>
      <c r="AO488"/>
      <c r="AP488"/>
      <c r="AQ488"/>
    </row>
    <row r="489" spans="1:43" ht="12.75">
      <c r="A489"/>
      <c r="B489"/>
      <c r="C489"/>
      <c r="D489" s="138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Z489" s="1"/>
      <c r="AA489"/>
      <c r="AB489"/>
      <c r="AC489"/>
      <c r="AD489"/>
      <c r="AE489" s="1"/>
      <c r="AF489" s="126"/>
      <c r="AG489"/>
      <c r="AH489"/>
      <c r="AI489"/>
      <c r="AJ489"/>
      <c r="AK489"/>
      <c r="AL489"/>
      <c r="AM489"/>
      <c r="AN489" s="1"/>
      <c r="AO489"/>
      <c r="AP489"/>
      <c r="AQ489"/>
    </row>
    <row r="490" spans="1:43" ht="12.75">
      <c r="A490"/>
      <c r="B490"/>
      <c r="C490"/>
      <c r="D490" s="138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Z490" s="1"/>
      <c r="AA490"/>
      <c r="AB490"/>
      <c r="AC490"/>
      <c r="AD490"/>
      <c r="AE490" s="1"/>
      <c r="AF490" s="126"/>
      <c r="AG490"/>
      <c r="AH490"/>
      <c r="AI490"/>
      <c r="AJ490"/>
      <c r="AK490"/>
      <c r="AL490"/>
      <c r="AM490"/>
      <c r="AN490" s="1"/>
      <c r="AO490"/>
      <c r="AP490"/>
      <c r="AQ490"/>
    </row>
    <row r="491" spans="1:43" ht="12.75">
      <c r="A491"/>
      <c r="B491"/>
      <c r="C491"/>
      <c r="D491" s="138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Z491" s="1"/>
      <c r="AA491"/>
      <c r="AB491"/>
      <c r="AC491"/>
      <c r="AD491"/>
      <c r="AE491" s="1"/>
      <c r="AF491" s="126"/>
      <c r="AG491"/>
      <c r="AH491"/>
      <c r="AI491"/>
      <c r="AJ491"/>
      <c r="AK491"/>
      <c r="AL491"/>
      <c r="AM491"/>
      <c r="AN491" s="1"/>
      <c r="AO491"/>
      <c r="AP491"/>
      <c r="AQ491"/>
    </row>
    <row r="492" spans="1:43" ht="12.75">
      <c r="A492"/>
      <c r="B492"/>
      <c r="C492"/>
      <c r="D492" s="138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Z492" s="1"/>
      <c r="AA492"/>
      <c r="AB492"/>
      <c r="AC492"/>
      <c r="AD492"/>
      <c r="AE492" s="1"/>
      <c r="AF492" s="126"/>
      <c r="AG492"/>
      <c r="AH492"/>
      <c r="AI492"/>
      <c r="AJ492"/>
      <c r="AK492"/>
      <c r="AL492"/>
      <c r="AM492"/>
      <c r="AN492" s="1"/>
      <c r="AO492"/>
      <c r="AP492"/>
      <c r="AQ492"/>
    </row>
    <row r="493" spans="1:43" ht="12.75">
      <c r="A493"/>
      <c r="B493"/>
      <c r="C493"/>
      <c r="D493" s="138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Z493" s="1"/>
      <c r="AA493"/>
      <c r="AB493"/>
      <c r="AC493"/>
      <c r="AD493"/>
      <c r="AE493" s="1"/>
      <c r="AF493" s="126"/>
      <c r="AG493"/>
      <c r="AH493"/>
      <c r="AI493"/>
      <c r="AJ493"/>
      <c r="AK493"/>
      <c r="AL493"/>
      <c r="AM493"/>
      <c r="AN493" s="1"/>
      <c r="AO493"/>
      <c r="AP493"/>
      <c r="AQ493"/>
    </row>
    <row r="494" spans="1:43" ht="12.75">
      <c r="A494"/>
      <c r="B494"/>
      <c r="C494"/>
      <c r="D494" s="138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Z494" s="1"/>
      <c r="AA494"/>
      <c r="AB494"/>
      <c r="AC494"/>
      <c r="AD494"/>
      <c r="AE494" s="1"/>
      <c r="AF494" s="126"/>
      <c r="AG494"/>
      <c r="AH494"/>
      <c r="AI494"/>
      <c r="AJ494"/>
      <c r="AK494"/>
      <c r="AL494"/>
      <c r="AM494"/>
      <c r="AN494" s="1"/>
      <c r="AO494"/>
      <c r="AP494"/>
      <c r="AQ494"/>
    </row>
    <row r="495" spans="1:43" ht="12.75">
      <c r="A495"/>
      <c r="B495"/>
      <c r="C495"/>
      <c r="D495" s="138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Z495" s="1"/>
      <c r="AA495"/>
      <c r="AB495"/>
      <c r="AC495"/>
      <c r="AD495"/>
      <c r="AE495" s="1"/>
      <c r="AF495" s="126"/>
      <c r="AG495"/>
      <c r="AH495"/>
      <c r="AI495"/>
      <c r="AJ495"/>
      <c r="AK495"/>
      <c r="AL495"/>
      <c r="AM495"/>
      <c r="AN495" s="1"/>
      <c r="AO495"/>
      <c r="AP495"/>
      <c r="AQ495"/>
    </row>
    <row r="496" spans="1:43" ht="12.75">
      <c r="A496"/>
      <c r="B496"/>
      <c r="C496"/>
      <c r="D496" s="138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Z496" s="1"/>
      <c r="AA496"/>
      <c r="AB496"/>
      <c r="AC496"/>
      <c r="AD496"/>
      <c r="AE496" s="1"/>
      <c r="AF496" s="126"/>
      <c r="AG496"/>
      <c r="AH496"/>
      <c r="AI496"/>
      <c r="AJ496"/>
      <c r="AK496"/>
      <c r="AL496"/>
      <c r="AM496"/>
      <c r="AN496" s="1"/>
      <c r="AO496"/>
      <c r="AP496"/>
      <c r="AQ496"/>
    </row>
    <row r="497" spans="1:43" ht="12.75">
      <c r="A497"/>
      <c r="B497"/>
      <c r="C497"/>
      <c r="D497" s="138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Z497" s="1"/>
      <c r="AA497"/>
      <c r="AB497"/>
      <c r="AC497"/>
      <c r="AD497"/>
      <c r="AE497" s="1"/>
      <c r="AF497" s="126"/>
      <c r="AG497"/>
      <c r="AH497"/>
      <c r="AI497"/>
      <c r="AJ497"/>
      <c r="AK497"/>
      <c r="AL497"/>
      <c r="AM497"/>
      <c r="AN497" s="1"/>
      <c r="AO497"/>
      <c r="AP497"/>
      <c r="AQ497"/>
    </row>
    <row r="498" spans="1:43" ht="12.75">
      <c r="A498"/>
      <c r="B498"/>
      <c r="C498"/>
      <c r="D498" s="13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Z498" s="1"/>
      <c r="AA498"/>
      <c r="AB498"/>
      <c r="AC498"/>
      <c r="AD498"/>
      <c r="AE498" s="1"/>
      <c r="AF498" s="126"/>
      <c r="AG498"/>
      <c r="AH498"/>
      <c r="AI498"/>
      <c r="AJ498"/>
      <c r="AK498"/>
      <c r="AL498"/>
      <c r="AM498"/>
      <c r="AN498" s="1"/>
      <c r="AO498"/>
      <c r="AP498"/>
      <c r="AQ498"/>
    </row>
    <row r="499" spans="1:43" ht="12.75">
      <c r="A499"/>
      <c r="B499"/>
      <c r="C499"/>
      <c r="D499" s="138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Z499" s="1"/>
      <c r="AA499"/>
      <c r="AB499"/>
      <c r="AC499"/>
      <c r="AD499"/>
      <c r="AE499" s="1"/>
      <c r="AF499" s="126"/>
      <c r="AG499"/>
      <c r="AH499"/>
      <c r="AI499"/>
      <c r="AJ499"/>
      <c r="AK499"/>
      <c r="AL499"/>
      <c r="AM499"/>
      <c r="AN499" s="1"/>
      <c r="AO499"/>
      <c r="AP499"/>
      <c r="AQ499"/>
    </row>
    <row r="500" spans="1:43" ht="12.75">
      <c r="A500"/>
      <c r="B500"/>
      <c r="C500"/>
      <c r="D500" s="138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Z500" s="1"/>
      <c r="AA500"/>
      <c r="AB500"/>
      <c r="AC500"/>
      <c r="AD500"/>
      <c r="AE500" s="1"/>
      <c r="AF500" s="126"/>
      <c r="AG500"/>
      <c r="AH500"/>
      <c r="AI500"/>
      <c r="AJ500"/>
      <c r="AK500"/>
      <c r="AL500"/>
      <c r="AM500"/>
      <c r="AN500" s="1"/>
      <c r="AO500"/>
      <c r="AP500"/>
      <c r="AQ500"/>
    </row>
    <row r="501" spans="1:43" ht="12.75">
      <c r="A501"/>
      <c r="B501"/>
      <c r="C501"/>
      <c r="D501" s="138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Z501" s="1"/>
      <c r="AA501"/>
      <c r="AB501"/>
      <c r="AC501"/>
      <c r="AD501"/>
      <c r="AE501" s="1"/>
      <c r="AF501" s="126"/>
      <c r="AG501"/>
      <c r="AH501"/>
      <c r="AI501"/>
      <c r="AJ501"/>
      <c r="AK501"/>
      <c r="AL501"/>
      <c r="AM501"/>
      <c r="AN501" s="1"/>
      <c r="AO501"/>
      <c r="AP501"/>
      <c r="AQ501"/>
    </row>
    <row r="502" spans="1:43" ht="12.75">
      <c r="A502"/>
      <c r="B502"/>
      <c r="C502"/>
      <c r="D502" s="138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Z502" s="1"/>
      <c r="AA502"/>
      <c r="AB502"/>
      <c r="AC502"/>
      <c r="AD502"/>
      <c r="AE502" s="1"/>
      <c r="AF502" s="126"/>
      <c r="AG502"/>
      <c r="AH502"/>
      <c r="AI502"/>
      <c r="AJ502"/>
      <c r="AK502"/>
      <c r="AL502"/>
      <c r="AM502"/>
      <c r="AN502" s="1"/>
      <c r="AO502"/>
      <c r="AP502"/>
      <c r="AQ502"/>
    </row>
    <row r="503" spans="1:43" ht="12.75">
      <c r="A503"/>
      <c r="B503"/>
      <c r="C503"/>
      <c r="D503" s="138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Z503" s="1"/>
      <c r="AA503"/>
      <c r="AB503"/>
      <c r="AC503"/>
      <c r="AD503"/>
      <c r="AE503" s="1"/>
      <c r="AF503" s="126"/>
      <c r="AG503"/>
      <c r="AH503"/>
      <c r="AI503"/>
      <c r="AJ503"/>
      <c r="AK503"/>
      <c r="AL503"/>
      <c r="AM503"/>
      <c r="AN503" s="1"/>
      <c r="AO503"/>
      <c r="AP503"/>
      <c r="AQ503"/>
    </row>
    <row r="504" spans="1:43" ht="12.75">
      <c r="A504"/>
      <c r="B504"/>
      <c r="C504"/>
      <c r="D504" s="138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Z504" s="1"/>
      <c r="AA504"/>
      <c r="AB504"/>
      <c r="AC504"/>
      <c r="AD504"/>
      <c r="AE504" s="1"/>
      <c r="AF504" s="126"/>
      <c r="AG504"/>
      <c r="AH504"/>
      <c r="AI504"/>
      <c r="AJ504"/>
      <c r="AK504"/>
      <c r="AL504"/>
      <c r="AM504"/>
      <c r="AN504" s="1"/>
      <c r="AO504"/>
      <c r="AP504"/>
      <c r="AQ504"/>
    </row>
    <row r="505" spans="1:43" ht="12.75">
      <c r="A505"/>
      <c r="B505"/>
      <c r="C505"/>
      <c r="D505" s="138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Z505" s="1"/>
      <c r="AA505"/>
      <c r="AB505"/>
      <c r="AC505"/>
      <c r="AD505"/>
      <c r="AE505" s="1"/>
      <c r="AF505" s="126"/>
      <c r="AG505"/>
      <c r="AH505"/>
      <c r="AI505"/>
      <c r="AJ505"/>
      <c r="AK505"/>
      <c r="AL505"/>
      <c r="AM505"/>
      <c r="AN505" s="1"/>
      <c r="AO505"/>
      <c r="AP505"/>
      <c r="AQ505"/>
    </row>
    <row r="506" spans="1:43" ht="12.75">
      <c r="A506"/>
      <c r="B506"/>
      <c r="C506"/>
      <c r="D506" s="138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Z506" s="1"/>
      <c r="AA506"/>
      <c r="AB506"/>
      <c r="AC506"/>
      <c r="AD506"/>
      <c r="AE506" s="1"/>
      <c r="AF506" s="126"/>
      <c r="AG506"/>
      <c r="AH506"/>
      <c r="AI506"/>
      <c r="AJ506"/>
      <c r="AK506"/>
      <c r="AL506"/>
      <c r="AM506"/>
      <c r="AN506" s="1"/>
      <c r="AO506"/>
      <c r="AP506"/>
      <c r="AQ506"/>
    </row>
    <row r="507" spans="1:43" ht="12.75">
      <c r="A507"/>
      <c r="B507"/>
      <c r="C507"/>
      <c r="D507" s="138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Z507" s="1"/>
      <c r="AA507"/>
      <c r="AB507"/>
      <c r="AC507"/>
      <c r="AD507"/>
      <c r="AE507" s="1"/>
      <c r="AF507" s="126"/>
      <c r="AG507"/>
      <c r="AH507"/>
      <c r="AI507"/>
      <c r="AJ507"/>
      <c r="AK507"/>
      <c r="AL507"/>
      <c r="AM507"/>
      <c r="AN507" s="1"/>
      <c r="AO507"/>
      <c r="AP507"/>
      <c r="AQ507"/>
    </row>
    <row r="508" spans="1:43" ht="12.75">
      <c r="A508"/>
      <c r="B508"/>
      <c r="C508"/>
      <c r="D508" s="13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Z508" s="1"/>
      <c r="AA508"/>
      <c r="AB508"/>
      <c r="AC508"/>
      <c r="AD508"/>
      <c r="AE508" s="1"/>
      <c r="AF508" s="126"/>
      <c r="AG508"/>
      <c r="AH508"/>
      <c r="AI508"/>
      <c r="AJ508"/>
      <c r="AK508"/>
      <c r="AL508"/>
      <c r="AM508"/>
      <c r="AN508" s="1"/>
      <c r="AO508"/>
      <c r="AP508"/>
      <c r="AQ508"/>
    </row>
    <row r="509" spans="1:43" ht="12.75">
      <c r="A509"/>
      <c r="B509"/>
      <c r="C509"/>
      <c r="D509" s="138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Z509" s="1"/>
      <c r="AA509"/>
      <c r="AB509"/>
      <c r="AC509"/>
      <c r="AD509"/>
      <c r="AE509" s="1"/>
      <c r="AF509" s="126"/>
      <c r="AG509"/>
      <c r="AH509"/>
      <c r="AI509"/>
      <c r="AJ509"/>
      <c r="AK509"/>
      <c r="AL509"/>
      <c r="AM509"/>
      <c r="AN509" s="1"/>
      <c r="AO509"/>
      <c r="AP509"/>
      <c r="AQ509"/>
    </row>
    <row r="510" spans="1:43" ht="12.75">
      <c r="A510"/>
      <c r="B510"/>
      <c r="C510"/>
      <c r="D510" s="138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Z510" s="1"/>
      <c r="AA510"/>
      <c r="AB510"/>
      <c r="AC510"/>
      <c r="AD510"/>
      <c r="AE510" s="1"/>
      <c r="AF510" s="126"/>
      <c r="AG510"/>
      <c r="AH510"/>
      <c r="AI510"/>
      <c r="AJ510"/>
      <c r="AK510"/>
      <c r="AL510"/>
      <c r="AM510"/>
      <c r="AN510" s="1"/>
      <c r="AO510"/>
      <c r="AP510"/>
      <c r="AQ510"/>
    </row>
    <row r="511" spans="1:43" ht="12.75">
      <c r="A511"/>
      <c r="B511"/>
      <c r="C511"/>
      <c r="D511" s="138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Z511" s="1"/>
      <c r="AA511"/>
      <c r="AB511"/>
      <c r="AC511"/>
      <c r="AD511"/>
      <c r="AE511" s="1"/>
      <c r="AF511" s="126"/>
      <c r="AG511"/>
      <c r="AH511"/>
      <c r="AI511"/>
      <c r="AJ511"/>
      <c r="AK511"/>
      <c r="AL511"/>
      <c r="AM511"/>
      <c r="AN511" s="1"/>
      <c r="AO511"/>
      <c r="AP511"/>
      <c r="AQ511"/>
    </row>
    <row r="512" spans="1:43" ht="12.75">
      <c r="A512"/>
      <c r="B512"/>
      <c r="C512"/>
      <c r="D512" s="138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Z512" s="1"/>
      <c r="AA512"/>
      <c r="AB512"/>
      <c r="AC512"/>
      <c r="AD512"/>
      <c r="AE512" s="1"/>
      <c r="AF512" s="126"/>
      <c r="AG512"/>
      <c r="AH512"/>
      <c r="AI512"/>
      <c r="AJ512"/>
      <c r="AK512"/>
      <c r="AL512"/>
      <c r="AM512"/>
      <c r="AN512" s="1"/>
      <c r="AO512"/>
      <c r="AP512"/>
      <c r="AQ512"/>
    </row>
    <row r="513" spans="1:43" ht="12.75">
      <c r="A513"/>
      <c r="B513"/>
      <c r="C513"/>
      <c r="D513" s="138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Z513" s="1"/>
      <c r="AA513"/>
      <c r="AB513"/>
      <c r="AC513"/>
      <c r="AD513"/>
      <c r="AE513" s="1"/>
      <c r="AF513" s="126"/>
      <c r="AG513"/>
      <c r="AH513"/>
      <c r="AI513"/>
      <c r="AJ513"/>
      <c r="AK513"/>
      <c r="AL513"/>
      <c r="AM513"/>
      <c r="AN513" s="1"/>
      <c r="AO513"/>
      <c r="AP513"/>
      <c r="AQ513"/>
    </row>
    <row r="514" spans="1:43" ht="12.75">
      <c r="A514"/>
      <c r="B514"/>
      <c r="C514"/>
      <c r="D514" s="138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Z514" s="1"/>
      <c r="AA514"/>
      <c r="AB514"/>
      <c r="AC514"/>
      <c r="AD514"/>
      <c r="AE514" s="1"/>
      <c r="AF514" s="126"/>
      <c r="AG514"/>
      <c r="AH514"/>
      <c r="AI514"/>
      <c r="AJ514"/>
      <c r="AK514"/>
      <c r="AL514"/>
      <c r="AM514"/>
      <c r="AN514" s="1"/>
      <c r="AO514"/>
      <c r="AP514"/>
      <c r="AQ514"/>
    </row>
    <row r="515" spans="1:43" ht="12.75">
      <c r="A515"/>
      <c r="B515"/>
      <c r="C515"/>
      <c r="D515" s="138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Z515" s="1"/>
      <c r="AA515"/>
      <c r="AB515"/>
      <c r="AC515"/>
      <c r="AD515"/>
      <c r="AE515" s="1"/>
      <c r="AF515" s="126"/>
      <c r="AG515"/>
      <c r="AH515"/>
      <c r="AI515"/>
      <c r="AJ515"/>
      <c r="AK515"/>
      <c r="AL515"/>
      <c r="AM515"/>
      <c r="AN515" s="1"/>
      <c r="AO515"/>
      <c r="AP515"/>
      <c r="AQ515"/>
    </row>
    <row r="516" spans="1:43" ht="12.75">
      <c r="A516"/>
      <c r="B516"/>
      <c r="C516"/>
      <c r="D516" s="138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Z516" s="1"/>
      <c r="AA516"/>
      <c r="AB516"/>
      <c r="AC516"/>
      <c r="AD516"/>
      <c r="AE516" s="1"/>
      <c r="AF516" s="126"/>
      <c r="AG516"/>
      <c r="AH516"/>
      <c r="AI516"/>
      <c r="AJ516"/>
      <c r="AK516"/>
      <c r="AL516"/>
      <c r="AM516"/>
      <c r="AN516" s="1"/>
      <c r="AO516"/>
      <c r="AP516"/>
      <c r="AQ516"/>
    </row>
    <row r="517" spans="1:43" ht="12.75">
      <c r="A517"/>
      <c r="B517"/>
      <c r="C517"/>
      <c r="D517" s="138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Z517" s="1"/>
      <c r="AA517"/>
      <c r="AB517"/>
      <c r="AC517"/>
      <c r="AD517"/>
      <c r="AE517" s="1"/>
      <c r="AF517" s="126"/>
      <c r="AG517"/>
      <c r="AH517"/>
      <c r="AI517"/>
      <c r="AJ517"/>
      <c r="AK517"/>
      <c r="AL517"/>
      <c r="AM517"/>
      <c r="AN517" s="1"/>
      <c r="AO517"/>
      <c r="AP517"/>
      <c r="AQ517"/>
    </row>
    <row r="518" spans="1:43" ht="12.75">
      <c r="A518"/>
      <c r="B518"/>
      <c r="C518"/>
      <c r="D518" s="13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Z518" s="1"/>
      <c r="AA518"/>
      <c r="AB518"/>
      <c r="AC518"/>
      <c r="AD518"/>
      <c r="AE518" s="1"/>
      <c r="AF518" s="126"/>
      <c r="AG518"/>
      <c r="AH518"/>
      <c r="AI518"/>
      <c r="AJ518"/>
      <c r="AK518"/>
      <c r="AL518"/>
      <c r="AM518"/>
      <c r="AN518" s="1"/>
      <c r="AO518"/>
      <c r="AP518"/>
      <c r="AQ518"/>
    </row>
    <row r="519" spans="1:43" ht="12.75">
      <c r="A519"/>
      <c r="B519"/>
      <c r="C519"/>
      <c r="D519" s="138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Z519" s="1"/>
      <c r="AA519"/>
      <c r="AB519"/>
      <c r="AC519"/>
      <c r="AD519"/>
      <c r="AE519" s="1"/>
      <c r="AF519" s="126"/>
      <c r="AG519"/>
      <c r="AH519"/>
      <c r="AI519"/>
      <c r="AJ519"/>
      <c r="AK519"/>
      <c r="AL519"/>
      <c r="AM519"/>
      <c r="AN519" s="1"/>
      <c r="AO519"/>
      <c r="AP519"/>
      <c r="AQ519"/>
    </row>
    <row r="520" spans="1:43" ht="12.75">
      <c r="A520"/>
      <c r="B520"/>
      <c r="C520"/>
      <c r="D520" s="138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Z520" s="1"/>
      <c r="AA520"/>
      <c r="AB520"/>
      <c r="AC520"/>
      <c r="AD520"/>
      <c r="AE520" s="1"/>
      <c r="AF520" s="126"/>
      <c r="AG520"/>
      <c r="AH520"/>
      <c r="AI520"/>
      <c r="AJ520"/>
      <c r="AK520"/>
      <c r="AL520"/>
      <c r="AM520"/>
      <c r="AN520" s="1"/>
      <c r="AO520"/>
      <c r="AP520"/>
      <c r="AQ520"/>
    </row>
    <row r="521" spans="1:43" ht="12.75">
      <c r="A521"/>
      <c r="B521"/>
      <c r="C521"/>
      <c r="D521" s="138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Z521" s="1"/>
      <c r="AA521"/>
      <c r="AB521"/>
      <c r="AC521"/>
      <c r="AD521"/>
      <c r="AE521" s="1"/>
      <c r="AF521" s="126"/>
      <c r="AG521"/>
      <c r="AH521"/>
      <c r="AI521"/>
      <c r="AJ521"/>
      <c r="AK521"/>
      <c r="AL521"/>
      <c r="AM521"/>
      <c r="AN521" s="1"/>
      <c r="AO521"/>
      <c r="AP521"/>
      <c r="AQ521"/>
    </row>
    <row r="522" spans="1:43" ht="12.75">
      <c r="A522"/>
      <c r="B522"/>
      <c r="C522"/>
      <c r="D522" s="138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Z522" s="1"/>
      <c r="AA522"/>
      <c r="AB522"/>
      <c r="AC522"/>
      <c r="AD522"/>
      <c r="AE522" s="1"/>
      <c r="AF522" s="126"/>
      <c r="AG522"/>
      <c r="AH522"/>
      <c r="AI522"/>
      <c r="AJ522"/>
      <c r="AK522"/>
      <c r="AL522"/>
      <c r="AM522"/>
      <c r="AN522" s="1"/>
      <c r="AO522"/>
      <c r="AP522"/>
      <c r="AQ522"/>
    </row>
    <row r="523" spans="1:43" ht="12.75">
      <c r="A523"/>
      <c r="B523"/>
      <c r="C523"/>
      <c r="D523" s="138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Z523" s="1"/>
      <c r="AA523"/>
      <c r="AB523"/>
      <c r="AC523"/>
      <c r="AD523"/>
      <c r="AE523" s="1"/>
      <c r="AF523" s="126"/>
      <c r="AG523"/>
      <c r="AH523"/>
      <c r="AI523"/>
      <c r="AJ523"/>
      <c r="AK523"/>
      <c r="AL523"/>
      <c r="AM523"/>
      <c r="AN523" s="1"/>
      <c r="AO523"/>
      <c r="AP523"/>
      <c r="AQ523"/>
    </row>
    <row r="524" spans="1:43" ht="12.75">
      <c r="A524"/>
      <c r="B524"/>
      <c r="C524"/>
      <c r="D524" s="138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Z524" s="1"/>
      <c r="AA524"/>
      <c r="AB524"/>
      <c r="AC524"/>
      <c r="AD524"/>
      <c r="AE524" s="1"/>
      <c r="AF524" s="126"/>
      <c r="AG524"/>
      <c r="AH524"/>
      <c r="AI524"/>
      <c r="AJ524"/>
      <c r="AK524"/>
      <c r="AL524"/>
      <c r="AM524"/>
      <c r="AN524" s="1"/>
      <c r="AO524"/>
      <c r="AP524"/>
      <c r="AQ524"/>
    </row>
    <row r="525" spans="1:43" ht="12.75">
      <c r="A525"/>
      <c r="B525"/>
      <c r="C525"/>
      <c r="D525" s="138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Z525" s="1"/>
      <c r="AA525"/>
      <c r="AB525"/>
      <c r="AC525"/>
      <c r="AD525"/>
      <c r="AE525" s="1"/>
      <c r="AF525" s="126"/>
      <c r="AG525"/>
      <c r="AH525"/>
      <c r="AI525"/>
      <c r="AJ525"/>
      <c r="AK525"/>
      <c r="AL525"/>
      <c r="AM525"/>
      <c r="AN525" s="1"/>
      <c r="AO525"/>
      <c r="AP525"/>
      <c r="AQ525"/>
    </row>
    <row r="526" spans="1:43" ht="12.75">
      <c r="A526"/>
      <c r="B526"/>
      <c r="C526"/>
      <c r="D526" s="138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Z526" s="1"/>
      <c r="AA526"/>
      <c r="AB526"/>
      <c r="AC526"/>
      <c r="AD526"/>
      <c r="AE526" s="1"/>
      <c r="AF526" s="126"/>
      <c r="AG526"/>
      <c r="AH526"/>
      <c r="AI526"/>
      <c r="AJ526"/>
      <c r="AK526"/>
      <c r="AL526"/>
      <c r="AM526"/>
      <c r="AN526" s="1"/>
      <c r="AO526"/>
      <c r="AP526"/>
      <c r="AQ526"/>
    </row>
    <row r="527" spans="1:43" ht="12.75">
      <c r="A527"/>
      <c r="B527"/>
      <c r="C527"/>
      <c r="D527" s="138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Z527" s="1"/>
      <c r="AA527"/>
      <c r="AB527"/>
      <c r="AC527"/>
      <c r="AD527"/>
      <c r="AE527" s="1"/>
      <c r="AF527" s="126"/>
      <c r="AG527"/>
      <c r="AH527"/>
      <c r="AI527"/>
      <c r="AJ527"/>
      <c r="AK527"/>
      <c r="AL527"/>
      <c r="AM527"/>
      <c r="AN527" s="1"/>
      <c r="AO527"/>
      <c r="AP527"/>
      <c r="AQ527"/>
    </row>
    <row r="528" spans="1:43" ht="12.75">
      <c r="A528"/>
      <c r="B528"/>
      <c r="C528"/>
      <c r="D528" s="13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Z528" s="1"/>
      <c r="AA528"/>
      <c r="AB528"/>
      <c r="AC528"/>
      <c r="AD528"/>
      <c r="AE528" s="1"/>
      <c r="AF528" s="126"/>
      <c r="AG528"/>
      <c r="AH528"/>
      <c r="AI528"/>
      <c r="AJ528"/>
      <c r="AK528"/>
      <c r="AL528"/>
      <c r="AM528"/>
      <c r="AN528" s="1"/>
      <c r="AO528"/>
      <c r="AP528"/>
      <c r="AQ528"/>
    </row>
    <row r="529" spans="1:43" ht="12.75">
      <c r="A529"/>
      <c r="B529"/>
      <c r="C529"/>
      <c r="D529" s="138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Z529" s="1"/>
      <c r="AA529"/>
      <c r="AB529"/>
      <c r="AC529"/>
      <c r="AD529"/>
      <c r="AE529" s="1"/>
      <c r="AF529" s="126"/>
      <c r="AG529"/>
      <c r="AH529"/>
      <c r="AI529"/>
      <c r="AJ529"/>
      <c r="AK529"/>
      <c r="AL529"/>
      <c r="AM529"/>
      <c r="AN529" s="1"/>
      <c r="AO529"/>
      <c r="AP529"/>
      <c r="AQ529"/>
    </row>
    <row r="530" spans="1:43" ht="12.75">
      <c r="A530"/>
      <c r="B530"/>
      <c r="C530"/>
      <c r="D530" s="138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Z530" s="1"/>
      <c r="AA530"/>
      <c r="AB530"/>
      <c r="AC530"/>
      <c r="AD530"/>
      <c r="AE530" s="1"/>
      <c r="AF530" s="126"/>
      <c r="AG530"/>
      <c r="AH530"/>
      <c r="AI530"/>
      <c r="AJ530"/>
      <c r="AK530"/>
      <c r="AL530"/>
      <c r="AM530"/>
      <c r="AN530" s="1"/>
      <c r="AO530"/>
      <c r="AP530"/>
      <c r="AQ530"/>
    </row>
    <row r="531" spans="1:43" ht="12.75">
      <c r="A531"/>
      <c r="B531"/>
      <c r="C531"/>
      <c r="D531" s="138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Z531" s="1"/>
      <c r="AA531"/>
      <c r="AB531"/>
      <c r="AC531"/>
      <c r="AD531"/>
      <c r="AE531" s="1"/>
      <c r="AF531" s="126"/>
      <c r="AG531"/>
      <c r="AH531"/>
      <c r="AI531"/>
      <c r="AJ531"/>
      <c r="AK531"/>
      <c r="AL531"/>
      <c r="AM531"/>
      <c r="AN531" s="1"/>
      <c r="AO531"/>
      <c r="AP531"/>
      <c r="AQ531"/>
    </row>
    <row r="532" spans="1:43" ht="12.75">
      <c r="A532"/>
      <c r="B532"/>
      <c r="C532"/>
      <c r="D532" s="138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Z532" s="1"/>
      <c r="AA532"/>
      <c r="AB532"/>
      <c r="AC532"/>
      <c r="AD532"/>
      <c r="AE532" s="1"/>
      <c r="AF532" s="126"/>
      <c r="AG532"/>
      <c r="AH532"/>
      <c r="AI532"/>
      <c r="AJ532"/>
      <c r="AK532"/>
      <c r="AL532"/>
      <c r="AM532"/>
      <c r="AN532" s="1"/>
      <c r="AO532"/>
      <c r="AP532"/>
      <c r="AQ532"/>
    </row>
    <row r="533" spans="1:43" ht="12.75">
      <c r="A533"/>
      <c r="B533"/>
      <c r="C533"/>
      <c r="D533" s="138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Z533" s="1"/>
      <c r="AA533"/>
      <c r="AB533"/>
      <c r="AC533"/>
      <c r="AD533"/>
      <c r="AE533" s="1"/>
      <c r="AF533" s="126"/>
      <c r="AG533"/>
      <c r="AH533"/>
      <c r="AI533"/>
      <c r="AJ533"/>
      <c r="AK533"/>
      <c r="AL533"/>
      <c r="AM533"/>
      <c r="AN533" s="1"/>
      <c r="AO533"/>
      <c r="AP533"/>
      <c r="AQ533"/>
    </row>
    <row r="534" spans="1:43" ht="12.75">
      <c r="A534"/>
      <c r="B534"/>
      <c r="C534"/>
      <c r="D534" s="138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Z534" s="1"/>
      <c r="AA534"/>
      <c r="AB534"/>
      <c r="AC534"/>
      <c r="AD534"/>
      <c r="AE534" s="1"/>
      <c r="AF534" s="126"/>
      <c r="AG534"/>
      <c r="AH534"/>
      <c r="AI534"/>
      <c r="AJ534"/>
      <c r="AK534"/>
      <c r="AL534"/>
      <c r="AM534"/>
      <c r="AN534" s="1"/>
      <c r="AO534"/>
      <c r="AP534"/>
      <c r="AQ534"/>
    </row>
    <row r="535" spans="1:43" ht="12.75">
      <c r="A535"/>
      <c r="B535"/>
      <c r="C535"/>
      <c r="D535" s="138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Z535" s="1"/>
      <c r="AA535"/>
      <c r="AB535"/>
      <c r="AC535"/>
      <c r="AD535"/>
      <c r="AE535" s="1"/>
      <c r="AF535" s="126"/>
      <c r="AG535"/>
      <c r="AH535"/>
      <c r="AI535"/>
      <c r="AJ535"/>
      <c r="AK535"/>
      <c r="AL535"/>
      <c r="AM535"/>
      <c r="AN535" s="1"/>
      <c r="AO535"/>
      <c r="AP535"/>
      <c r="AQ535"/>
    </row>
    <row r="536" spans="1:43" ht="12.75">
      <c r="A536"/>
      <c r="B536"/>
      <c r="C536"/>
      <c r="D536" s="138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Z536" s="1"/>
      <c r="AA536"/>
      <c r="AB536"/>
      <c r="AC536"/>
      <c r="AD536"/>
      <c r="AE536" s="1"/>
      <c r="AF536" s="126"/>
      <c r="AG536"/>
      <c r="AH536"/>
      <c r="AI536"/>
      <c r="AJ536"/>
      <c r="AK536"/>
      <c r="AL536"/>
      <c r="AM536"/>
      <c r="AN536" s="1"/>
      <c r="AO536"/>
      <c r="AP536"/>
      <c r="AQ536"/>
    </row>
    <row r="537" spans="1:43" ht="12.75">
      <c r="A537"/>
      <c r="B537"/>
      <c r="C537"/>
      <c r="D537" s="138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Z537" s="1"/>
      <c r="AA537"/>
      <c r="AB537"/>
      <c r="AC537"/>
      <c r="AD537"/>
      <c r="AE537" s="1"/>
      <c r="AF537" s="126"/>
      <c r="AG537"/>
      <c r="AH537"/>
      <c r="AI537"/>
      <c r="AJ537"/>
      <c r="AK537"/>
      <c r="AL537"/>
      <c r="AM537"/>
      <c r="AN537" s="1"/>
      <c r="AO537"/>
      <c r="AP537"/>
      <c r="AQ537"/>
    </row>
    <row r="538" spans="1:43" ht="12.75">
      <c r="A538"/>
      <c r="B538"/>
      <c r="C538"/>
      <c r="D538" s="1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Z538" s="1"/>
      <c r="AA538"/>
      <c r="AB538"/>
      <c r="AC538"/>
      <c r="AD538"/>
      <c r="AE538" s="1"/>
      <c r="AF538" s="126"/>
      <c r="AG538"/>
      <c r="AH538"/>
      <c r="AI538"/>
      <c r="AJ538"/>
      <c r="AK538"/>
      <c r="AL538"/>
      <c r="AM538"/>
      <c r="AN538" s="1"/>
      <c r="AO538"/>
      <c r="AP538"/>
      <c r="AQ538"/>
    </row>
    <row r="539" spans="1:43" ht="12.75">
      <c r="A539"/>
      <c r="B539"/>
      <c r="C539"/>
      <c r="D539" s="138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Z539" s="1"/>
      <c r="AA539"/>
      <c r="AB539"/>
      <c r="AC539"/>
      <c r="AD539"/>
      <c r="AE539" s="1"/>
      <c r="AF539" s="126"/>
      <c r="AG539"/>
      <c r="AH539"/>
      <c r="AI539"/>
      <c r="AJ539"/>
      <c r="AK539"/>
      <c r="AL539"/>
      <c r="AM539"/>
      <c r="AN539" s="1"/>
      <c r="AO539"/>
      <c r="AP539"/>
      <c r="AQ539"/>
    </row>
    <row r="540" spans="1:43" ht="12.75">
      <c r="A540"/>
      <c r="B540"/>
      <c r="C540"/>
      <c r="D540" s="138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Z540" s="1"/>
      <c r="AA540"/>
      <c r="AB540"/>
      <c r="AC540"/>
      <c r="AD540"/>
      <c r="AE540" s="1"/>
      <c r="AF540" s="126"/>
      <c r="AG540"/>
      <c r="AH540"/>
      <c r="AI540"/>
      <c r="AJ540"/>
      <c r="AK540"/>
      <c r="AL540"/>
      <c r="AM540"/>
      <c r="AN540" s="1"/>
      <c r="AO540"/>
      <c r="AP540"/>
      <c r="AQ540"/>
    </row>
    <row r="541" spans="1:43" ht="12.75">
      <c r="A541"/>
      <c r="B541"/>
      <c r="C541"/>
      <c r="D541" s="138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Z541" s="1"/>
      <c r="AA541"/>
      <c r="AB541"/>
      <c r="AC541"/>
      <c r="AD541"/>
      <c r="AE541" s="1"/>
      <c r="AF541" s="126"/>
      <c r="AG541"/>
      <c r="AH541"/>
      <c r="AI541"/>
      <c r="AJ541"/>
      <c r="AK541"/>
      <c r="AL541"/>
      <c r="AM541"/>
      <c r="AN541" s="1"/>
      <c r="AO541"/>
      <c r="AP541"/>
      <c r="AQ541"/>
    </row>
    <row r="542" spans="1:43" ht="12.75">
      <c r="A542"/>
      <c r="B542"/>
      <c r="C542"/>
      <c r="D542" s="138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Z542" s="1"/>
      <c r="AA542"/>
      <c r="AB542"/>
      <c r="AC542"/>
      <c r="AD542"/>
      <c r="AE542" s="1"/>
      <c r="AF542" s="126"/>
      <c r="AG542"/>
      <c r="AH542"/>
      <c r="AI542"/>
      <c r="AJ542"/>
      <c r="AK542"/>
      <c r="AL542"/>
      <c r="AM542"/>
      <c r="AN542" s="1"/>
      <c r="AO542"/>
      <c r="AP542"/>
      <c r="AQ542"/>
    </row>
    <row r="543" spans="1:43" ht="12.75">
      <c r="A543"/>
      <c r="B543"/>
      <c r="C543"/>
      <c r="D543" s="138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Z543" s="1"/>
      <c r="AA543"/>
      <c r="AB543"/>
      <c r="AC543"/>
      <c r="AD543"/>
      <c r="AE543" s="1"/>
      <c r="AF543" s="126"/>
      <c r="AG543"/>
      <c r="AH543"/>
      <c r="AI543"/>
      <c r="AJ543"/>
      <c r="AK543"/>
      <c r="AL543"/>
      <c r="AM543"/>
      <c r="AN543" s="1"/>
      <c r="AO543"/>
      <c r="AP543"/>
      <c r="AQ543"/>
    </row>
    <row r="544" spans="1:43" ht="12.75">
      <c r="A544"/>
      <c r="B544"/>
      <c r="C544"/>
      <c r="D544" s="138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Z544" s="1"/>
      <c r="AA544"/>
      <c r="AB544"/>
      <c r="AC544"/>
      <c r="AD544"/>
      <c r="AE544" s="1"/>
      <c r="AF544" s="126"/>
      <c r="AG544"/>
      <c r="AH544"/>
      <c r="AI544"/>
      <c r="AJ544"/>
      <c r="AK544"/>
      <c r="AL544"/>
      <c r="AM544"/>
      <c r="AN544" s="1"/>
      <c r="AO544"/>
      <c r="AP544"/>
      <c r="AQ544"/>
    </row>
    <row r="545" spans="1:43" ht="12.75">
      <c r="A545"/>
      <c r="B545"/>
      <c r="C545"/>
      <c r="D545" s="138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Z545" s="1"/>
      <c r="AA545"/>
      <c r="AB545"/>
      <c r="AC545"/>
      <c r="AD545"/>
      <c r="AE545" s="1"/>
      <c r="AF545" s="126"/>
      <c r="AG545"/>
      <c r="AH545"/>
      <c r="AI545"/>
      <c r="AJ545"/>
      <c r="AK545"/>
      <c r="AL545"/>
      <c r="AM545"/>
      <c r="AN545" s="1"/>
      <c r="AO545"/>
      <c r="AP545"/>
      <c r="AQ545"/>
    </row>
    <row r="546" spans="1:43" ht="12.75">
      <c r="A546"/>
      <c r="B546"/>
      <c r="C546"/>
      <c r="D546" s="138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Z546" s="1"/>
      <c r="AA546"/>
      <c r="AB546"/>
      <c r="AC546"/>
      <c r="AD546"/>
      <c r="AE546" s="1"/>
      <c r="AF546" s="126"/>
      <c r="AG546"/>
      <c r="AH546"/>
      <c r="AI546"/>
      <c r="AJ546"/>
      <c r="AK546"/>
      <c r="AL546"/>
      <c r="AM546"/>
      <c r="AN546" s="1"/>
      <c r="AO546"/>
      <c r="AP546"/>
      <c r="AQ546"/>
    </row>
    <row r="547" spans="1:43" ht="12.75">
      <c r="A547"/>
      <c r="B547"/>
      <c r="C547"/>
      <c r="D547" s="138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Z547" s="1"/>
      <c r="AA547"/>
      <c r="AB547"/>
      <c r="AC547"/>
      <c r="AD547"/>
      <c r="AE547" s="1"/>
      <c r="AF547" s="126"/>
      <c r="AG547"/>
      <c r="AH547"/>
      <c r="AI547"/>
      <c r="AJ547"/>
      <c r="AK547"/>
      <c r="AL547"/>
      <c r="AM547"/>
      <c r="AN547" s="1"/>
      <c r="AO547"/>
      <c r="AP547"/>
      <c r="AQ547"/>
    </row>
    <row r="548" spans="1:43" ht="12.75">
      <c r="A548"/>
      <c r="B548"/>
      <c r="C548"/>
      <c r="D548" s="13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Z548" s="1"/>
      <c r="AA548"/>
      <c r="AB548"/>
      <c r="AC548"/>
      <c r="AD548"/>
      <c r="AE548" s="1"/>
      <c r="AF548" s="126"/>
      <c r="AG548"/>
      <c r="AH548"/>
      <c r="AI548"/>
      <c r="AJ548"/>
      <c r="AK548"/>
      <c r="AL548"/>
      <c r="AM548"/>
      <c r="AN548" s="1"/>
      <c r="AO548"/>
      <c r="AP548"/>
      <c r="AQ548"/>
    </row>
    <row r="549" spans="1:43" ht="12.75">
      <c r="A549"/>
      <c r="B549"/>
      <c r="C549"/>
      <c r="D549" s="138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Z549" s="1"/>
      <c r="AA549"/>
      <c r="AB549"/>
      <c r="AC549"/>
      <c r="AD549"/>
      <c r="AE549" s="1"/>
      <c r="AF549" s="126"/>
      <c r="AG549"/>
      <c r="AH549"/>
      <c r="AI549"/>
      <c r="AJ549"/>
      <c r="AK549"/>
      <c r="AL549"/>
      <c r="AM549"/>
      <c r="AN549" s="1"/>
      <c r="AO549"/>
      <c r="AP549"/>
      <c r="AQ549"/>
    </row>
    <row r="550" spans="1:43" ht="12.75">
      <c r="A550"/>
      <c r="B550"/>
      <c r="C550"/>
      <c r="D550" s="138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Z550" s="1"/>
      <c r="AA550"/>
      <c r="AB550"/>
      <c r="AC550"/>
      <c r="AD550"/>
      <c r="AE550" s="1"/>
      <c r="AF550" s="126"/>
      <c r="AG550"/>
      <c r="AH550"/>
      <c r="AI550"/>
      <c r="AJ550"/>
      <c r="AK550"/>
      <c r="AL550"/>
      <c r="AM550"/>
      <c r="AN550" s="1"/>
      <c r="AO550"/>
      <c r="AP550"/>
      <c r="AQ550"/>
    </row>
    <row r="551" spans="1:43" ht="12.75">
      <c r="A551"/>
      <c r="B551"/>
      <c r="C551"/>
      <c r="D551" s="138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Z551" s="1"/>
      <c r="AA551"/>
      <c r="AB551"/>
      <c r="AC551"/>
      <c r="AD551"/>
      <c r="AE551" s="1"/>
      <c r="AF551" s="126"/>
      <c r="AG551"/>
      <c r="AH551"/>
      <c r="AI551"/>
      <c r="AJ551"/>
      <c r="AK551"/>
      <c r="AL551"/>
      <c r="AM551"/>
      <c r="AN551" s="1"/>
      <c r="AO551"/>
      <c r="AP551"/>
      <c r="AQ551"/>
    </row>
    <row r="552" spans="1:43" ht="12.75">
      <c r="A552"/>
      <c r="B552"/>
      <c r="C552"/>
      <c r="D552" s="138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Z552" s="1"/>
      <c r="AA552"/>
      <c r="AB552"/>
      <c r="AC552"/>
      <c r="AD552"/>
      <c r="AE552" s="1"/>
      <c r="AF552" s="126"/>
      <c r="AG552"/>
      <c r="AH552"/>
      <c r="AI552"/>
      <c r="AJ552"/>
      <c r="AK552"/>
      <c r="AL552"/>
      <c r="AM552"/>
      <c r="AN552" s="1"/>
      <c r="AO552"/>
      <c r="AP552"/>
      <c r="AQ552"/>
    </row>
    <row r="553" spans="1:43" ht="12.75">
      <c r="A553"/>
      <c r="B553"/>
      <c r="C553"/>
      <c r="D553" s="138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Z553" s="1"/>
      <c r="AA553"/>
      <c r="AB553"/>
      <c r="AC553"/>
      <c r="AD553"/>
      <c r="AE553" s="1"/>
      <c r="AF553" s="126"/>
      <c r="AG553"/>
      <c r="AH553"/>
      <c r="AI553"/>
      <c r="AJ553"/>
      <c r="AK553"/>
      <c r="AL553"/>
      <c r="AM553"/>
      <c r="AN553" s="1"/>
      <c r="AO553"/>
      <c r="AP553"/>
      <c r="AQ553"/>
    </row>
    <row r="554" spans="1:43" ht="12.75">
      <c r="A554"/>
      <c r="B554"/>
      <c r="C554"/>
      <c r="D554" s="138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Z554" s="1"/>
      <c r="AA554"/>
      <c r="AB554"/>
      <c r="AC554"/>
      <c r="AD554"/>
      <c r="AE554" s="1"/>
      <c r="AF554" s="126"/>
      <c r="AG554"/>
      <c r="AH554"/>
      <c r="AI554"/>
      <c r="AJ554"/>
      <c r="AK554"/>
      <c r="AL554"/>
      <c r="AM554"/>
      <c r="AN554" s="1"/>
      <c r="AO554"/>
      <c r="AP554"/>
      <c r="AQ554"/>
    </row>
    <row r="555" spans="1:43" ht="12.75">
      <c r="A555"/>
      <c r="B555"/>
      <c r="C555"/>
      <c r="D555" s="138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Z555" s="1"/>
      <c r="AA555"/>
      <c r="AB555"/>
      <c r="AC555"/>
      <c r="AD555"/>
      <c r="AE555" s="1"/>
      <c r="AF555" s="126"/>
      <c r="AG555"/>
      <c r="AH555"/>
      <c r="AI555"/>
      <c r="AJ555"/>
      <c r="AK555"/>
      <c r="AL555"/>
      <c r="AM555"/>
      <c r="AN555" s="1"/>
      <c r="AO555"/>
      <c r="AP555"/>
      <c r="AQ555"/>
    </row>
    <row r="556" spans="1:43" ht="12.75">
      <c r="A556"/>
      <c r="B556"/>
      <c r="C556"/>
      <c r="D556" s="138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Z556" s="1"/>
      <c r="AA556"/>
      <c r="AB556"/>
      <c r="AC556"/>
      <c r="AD556"/>
      <c r="AE556" s="1"/>
      <c r="AF556" s="126"/>
      <c r="AG556"/>
      <c r="AH556"/>
      <c r="AI556"/>
      <c r="AJ556"/>
      <c r="AK556"/>
      <c r="AL556"/>
      <c r="AM556"/>
      <c r="AN556" s="1"/>
      <c r="AO556"/>
      <c r="AP556"/>
      <c r="AQ556"/>
    </row>
    <row r="557" spans="1:43" ht="12.75">
      <c r="A557"/>
      <c r="B557"/>
      <c r="C557"/>
      <c r="D557" s="138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Z557" s="1"/>
      <c r="AA557"/>
      <c r="AB557"/>
      <c r="AC557"/>
      <c r="AD557"/>
      <c r="AE557" s="1"/>
      <c r="AF557" s="126"/>
      <c r="AG557"/>
      <c r="AH557"/>
      <c r="AI557"/>
      <c r="AJ557"/>
      <c r="AK557"/>
      <c r="AL557"/>
      <c r="AM557"/>
      <c r="AN557" s="1"/>
      <c r="AO557"/>
      <c r="AP557"/>
      <c r="AQ557"/>
    </row>
    <row r="558" spans="1:43" ht="12.75">
      <c r="A558"/>
      <c r="B558"/>
      <c r="C558"/>
      <c r="D558" s="13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Z558" s="1"/>
      <c r="AA558"/>
      <c r="AB558"/>
      <c r="AC558"/>
      <c r="AD558"/>
      <c r="AE558" s="1"/>
      <c r="AF558" s="126"/>
      <c r="AG558"/>
      <c r="AH558"/>
      <c r="AI558"/>
      <c r="AJ558"/>
      <c r="AK558"/>
      <c r="AL558"/>
      <c r="AM558"/>
      <c r="AN558" s="1"/>
      <c r="AO558"/>
      <c r="AP558"/>
      <c r="AQ558"/>
    </row>
    <row r="559" spans="1:43" ht="12.75">
      <c r="A559"/>
      <c r="B559"/>
      <c r="C559"/>
      <c r="D559" s="138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Z559" s="1"/>
      <c r="AA559"/>
      <c r="AB559"/>
      <c r="AC559"/>
      <c r="AD559"/>
      <c r="AE559" s="1"/>
      <c r="AF559" s="126"/>
      <c r="AG559"/>
      <c r="AH559"/>
      <c r="AI559"/>
      <c r="AJ559"/>
      <c r="AK559"/>
      <c r="AL559"/>
      <c r="AM559"/>
      <c r="AN559" s="1"/>
      <c r="AO559"/>
      <c r="AP559"/>
      <c r="AQ559"/>
    </row>
    <row r="560" spans="1:43" ht="12.75">
      <c r="A560"/>
      <c r="B560"/>
      <c r="C560"/>
      <c r="D560" s="138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Z560" s="1"/>
      <c r="AA560"/>
      <c r="AB560"/>
      <c r="AC560"/>
      <c r="AD560"/>
      <c r="AE560" s="1"/>
      <c r="AF560" s="126"/>
      <c r="AG560"/>
      <c r="AH560"/>
      <c r="AI560"/>
      <c r="AJ560"/>
      <c r="AK560"/>
      <c r="AL560"/>
      <c r="AM560"/>
      <c r="AN560" s="1"/>
      <c r="AO560"/>
      <c r="AP560"/>
      <c r="AQ560"/>
    </row>
    <row r="561" spans="1:43" ht="12.75">
      <c r="A561"/>
      <c r="B561"/>
      <c r="C561"/>
      <c r="D561" s="138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Z561" s="1"/>
      <c r="AA561"/>
      <c r="AB561"/>
      <c r="AC561"/>
      <c r="AD561"/>
      <c r="AE561" s="1"/>
      <c r="AF561" s="126"/>
      <c r="AG561"/>
      <c r="AH561"/>
      <c r="AI561"/>
      <c r="AJ561"/>
      <c r="AK561"/>
      <c r="AL561"/>
      <c r="AM561"/>
      <c r="AN561" s="1"/>
      <c r="AO561"/>
      <c r="AP561"/>
      <c r="AQ561"/>
    </row>
    <row r="562" spans="1:43" ht="12.75">
      <c r="A562"/>
      <c r="B562"/>
      <c r="C562"/>
      <c r="D562" s="138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Z562" s="1"/>
      <c r="AA562"/>
      <c r="AB562"/>
      <c r="AC562"/>
      <c r="AD562"/>
      <c r="AE562" s="1"/>
      <c r="AF562" s="126"/>
      <c r="AG562"/>
      <c r="AH562"/>
      <c r="AI562"/>
      <c r="AJ562"/>
      <c r="AK562"/>
      <c r="AL562"/>
      <c r="AM562"/>
      <c r="AN562" s="1"/>
      <c r="AO562"/>
      <c r="AP562"/>
      <c r="AQ562"/>
    </row>
    <row r="563" spans="1:43" ht="12.75">
      <c r="A563"/>
      <c r="B563"/>
      <c r="C563"/>
      <c r="D563" s="138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Z563" s="1"/>
      <c r="AA563"/>
      <c r="AB563"/>
      <c r="AC563"/>
      <c r="AD563"/>
      <c r="AE563" s="1"/>
      <c r="AF563" s="126"/>
      <c r="AG563"/>
      <c r="AH563"/>
      <c r="AI563"/>
      <c r="AJ563"/>
      <c r="AK563"/>
      <c r="AL563"/>
      <c r="AM563"/>
      <c r="AN563" s="1"/>
      <c r="AO563"/>
      <c r="AP563"/>
      <c r="AQ563"/>
    </row>
    <row r="564" spans="1:43" ht="12.75">
      <c r="A564"/>
      <c r="B564"/>
      <c r="C564"/>
      <c r="D564" s="138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Z564" s="1"/>
      <c r="AA564"/>
      <c r="AB564"/>
      <c r="AC564"/>
      <c r="AD564"/>
      <c r="AE564" s="1"/>
      <c r="AF564" s="126"/>
      <c r="AG564"/>
      <c r="AH564"/>
      <c r="AI564"/>
      <c r="AJ564"/>
      <c r="AK564"/>
      <c r="AL564"/>
      <c r="AM564"/>
      <c r="AN564" s="1"/>
      <c r="AO564"/>
      <c r="AP564"/>
      <c r="AQ564"/>
    </row>
    <row r="565" spans="1:43" ht="12.75">
      <c r="A565"/>
      <c r="B565"/>
      <c r="C565"/>
      <c r="D565" s="138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Z565" s="1"/>
      <c r="AA565"/>
      <c r="AB565"/>
      <c r="AC565"/>
      <c r="AD565"/>
      <c r="AE565" s="1"/>
      <c r="AF565" s="126"/>
      <c r="AG565"/>
      <c r="AH565"/>
      <c r="AI565"/>
      <c r="AJ565"/>
      <c r="AK565"/>
      <c r="AL565"/>
      <c r="AM565"/>
      <c r="AN565" s="1"/>
      <c r="AO565"/>
      <c r="AP565"/>
      <c r="AQ565"/>
    </row>
    <row r="566" spans="1:43" ht="12.75">
      <c r="A566"/>
      <c r="B566"/>
      <c r="C566"/>
      <c r="D566" s="138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Z566" s="1"/>
      <c r="AA566"/>
      <c r="AB566"/>
      <c r="AC566"/>
      <c r="AD566"/>
      <c r="AE566" s="1"/>
      <c r="AF566" s="126"/>
      <c r="AG566"/>
      <c r="AH566"/>
      <c r="AI566"/>
      <c r="AJ566"/>
      <c r="AK566"/>
      <c r="AL566"/>
      <c r="AM566"/>
      <c r="AN566" s="1"/>
      <c r="AO566"/>
      <c r="AP566"/>
      <c r="AQ566"/>
    </row>
    <row r="567" spans="1:43" ht="12.75">
      <c r="A567"/>
      <c r="B567"/>
      <c r="C567"/>
      <c r="D567" s="138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Z567" s="1"/>
      <c r="AA567"/>
      <c r="AB567"/>
      <c r="AC567"/>
      <c r="AD567"/>
      <c r="AE567" s="1"/>
      <c r="AF567" s="126"/>
      <c r="AG567"/>
      <c r="AH567"/>
      <c r="AI567"/>
      <c r="AJ567"/>
      <c r="AK567"/>
      <c r="AL567"/>
      <c r="AM567"/>
      <c r="AN567" s="1"/>
      <c r="AO567"/>
      <c r="AP567"/>
      <c r="AQ567"/>
    </row>
    <row r="568" spans="1:43" ht="12.75">
      <c r="A568"/>
      <c r="B568"/>
      <c r="C568"/>
      <c r="D568" s="13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Z568" s="1"/>
      <c r="AA568"/>
      <c r="AB568"/>
      <c r="AC568"/>
      <c r="AD568"/>
      <c r="AE568" s="1"/>
      <c r="AF568" s="126"/>
      <c r="AG568"/>
      <c r="AH568"/>
      <c r="AI568"/>
      <c r="AJ568"/>
      <c r="AK568"/>
      <c r="AL568"/>
      <c r="AM568"/>
      <c r="AN568" s="1"/>
      <c r="AO568"/>
      <c r="AP568"/>
      <c r="AQ568"/>
    </row>
    <row r="569" spans="1:43" ht="12.75">
      <c r="A569"/>
      <c r="B569"/>
      <c r="C569"/>
      <c r="D569" s="138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Z569" s="1"/>
      <c r="AA569"/>
      <c r="AB569"/>
      <c r="AC569"/>
      <c r="AD569"/>
      <c r="AE569" s="1"/>
      <c r="AF569" s="126"/>
      <c r="AG569"/>
      <c r="AH569"/>
      <c r="AI569"/>
      <c r="AJ569"/>
      <c r="AK569"/>
      <c r="AL569"/>
      <c r="AM569"/>
      <c r="AN569" s="1"/>
      <c r="AO569"/>
      <c r="AP569"/>
      <c r="AQ569"/>
    </row>
    <row r="570" spans="1:43" ht="12.75">
      <c r="A570"/>
      <c r="B570"/>
      <c r="C570"/>
      <c r="D570" s="138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Z570" s="1"/>
      <c r="AA570"/>
      <c r="AB570"/>
      <c r="AC570"/>
      <c r="AD570"/>
      <c r="AE570" s="1"/>
      <c r="AF570" s="126"/>
      <c r="AG570"/>
      <c r="AH570"/>
      <c r="AI570"/>
      <c r="AJ570"/>
      <c r="AK570"/>
      <c r="AL570"/>
      <c r="AM570"/>
      <c r="AN570" s="1"/>
      <c r="AO570"/>
      <c r="AP570"/>
      <c r="AQ570"/>
    </row>
    <row r="571" spans="1:43" ht="12.75">
      <c r="A571"/>
      <c r="B571"/>
      <c r="C571"/>
      <c r="D571" s="138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Z571" s="1"/>
      <c r="AA571"/>
      <c r="AB571"/>
      <c r="AC571"/>
      <c r="AD571"/>
      <c r="AE571" s="1"/>
      <c r="AF571" s="126"/>
      <c r="AG571"/>
      <c r="AH571"/>
      <c r="AI571"/>
      <c r="AJ571"/>
      <c r="AK571"/>
      <c r="AL571"/>
      <c r="AM571"/>
      <c r="AN571" s="1"/>
      <c r="AO571"/>
      <c r="AP571"/>
      <c r="AQ571"/>
    </row>
    <row r="572" spans="1:43" ht="12.75">
      <c r="A572"/>
      <c r="B572"/>
      <c r="C572"/>
      <c r="D572" s="138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Z572" s="1"/>
      <c r="AA572"/>
      <c r="AB572"/>
      <c r="AC572"/>
      <c r="AD572"/>
      <c r="AE572" s="1"/>
      <c r="AF572" s="126"/>
      <c r="AG572"/>
      <c r="AH572"/>
      <c r="AI572"/>
      <c r="AJ572"/>
      <c r="AK572"/>
      <c r="AL572"/>
      <c r="AM572"/>
      <c r="AN572" s="1"/>
      <c r="AO572"/>
      <c r="AP572"/>
      <c r="AQ572"/>
    </row>
    <row r="573" spans="1:43" ht="12.75">
      <c r="A573"/>
      <c r="B573"/>
      <c r="C573"/>
      <c r="D573" s="138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Z573" s="1"/>
      <c r="AA573"/>
      <c r="AB573"/>
      <c r="AC573"/>
      <c r="AD573"/>
      <c r="AE573" s="1"/>
      <c r="AF573" s="126"/>
      <c r="AG573"/>
      <c r="AH573"/>
      <c r="AI573"/>
      <c r="AJ573"/>
      <c r="AK573"/>
      <c r="AL573"/>
      <c r="AM573"/>
      <c r="AN573" s="1"/>
      <c r="AO573"/>
      <c r="AP573"/>
      <c r="AQ573"/>
    </row>
    <row r="574" spans="1:43" ht="12.75">
      <c r="A574"/>
      <c r="B574"/>
      <c r="C574"/>
      <c r="D574" s="138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Z574" s="1"/>
      <c r="AA574"/>
      <c r="AB574"/>
      <c r="AC574"/>
      <c r="AD574"/>
      <c r="AE574" s="1"/>
      <c r="AF574" s="126"/>
      <c r="AG574"/>
      <c r="AH574"/>
      <c r="AI574"/>
      <c r="AJ574"/>
      <c r="AK574"/>
      <c r="AL574"/>
      <c r="AM574"/>
      <c r="AN574" s="1"/>
      <c r="AO574"/>
      <c r="AP574"/>
      <c r="AQ574"/>
    </row>
    <row r="575" spans="1:43" ht="12.75">
      <c r="A575"/>
      <c r="B575"/>
      <c r="C575"/>
      <c r="D575" s="138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Z575" s="1"/>
      <c r="AA575"/>
      <c r="AB575"/>
      <c r="AC575"/>
      <c r="AD575"/>
      <c r="AE575" s="1"/>
      <c r="AF575" s="126"/>
      <c r="AG575"/>
      <c r="AH575"/>
      <c r="AI575"/>
      <c r="AJ575"/>
      <c r="AK575"/>
      <c r="AL575"/>
      <c r="AM575"/>
      <c r="AN575" s="1"/>
      <c r="AO575"/>
      <c r="AP575"/>
      <c r="AQ575"/>
    </row>
    <row r="576" spans="1:43" ht="12.75">
      <c r="A576"/>
      <c r="B576"/>
      <c r="C576"/>
      <c r="D576" s="138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Z576" s="1"/>
      <c r="AA576"/>
      <c r="AB576"/>
      <c r="AC576"/>
      <c r="AD576"/>
      <c r="AE576" s="1"/>
      <c r="AF576" s="126"/>
      <c r="AG576"/>
      <c r="AH576"/>
      <c r="AI576"/>
      <c r="AJ576"/>
      <c r="AK576"/>
      <c r="AL576"/>
      <c r="AM576"/>
      <c r="AN576" s="1"/>
      <c r="AO576"/>
      <c r="AP576"/>
      <c r="AQ576"/>
    </row>
    <row r="577" spans="1:43" ht="12.75">
      <c r="A577"/>
      <c r="B577"/>
      <c r="C577"/>
      <c r="D577" s="138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Z577" s="1"/>
      <c r="AA577"/>
      <c r="AB577"/>
      <c r="AC577"/>
      <c r="AD577"/>
      <c r="AE577" s="1"/>
      <c r="AF577" s="126"/>
      <c r="AG577"/>
      <c r="AH577"/>
      <c r="AI577"/>
      <c r="AJ577"/>
      <c r="AK577"/>
      <c r="AL577"/>
      <c r="AM577"/>
      <c r="AN577" s="1"/>
      <c r="AO577"/>
      <c r="AP577"/>
      <c r="AQ577"/>
    </row>
    <row r="578" spans="1:43" ht="12.75">
      <c r="A578"/>
      <c r="B578"/>
      <c r="C578"/>
      <c r="D578" s="13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Z578" s="1"/>
      <c r="AA578"/>
      <c r="AB578"/>
      <c r="AC578"/>
      <c r="AD578"/>
      <c r="AE578" s="1"/>
      <c r="AF578" s="126"/>
      <c r="AG578"/>
      <c r="AH578"/>
      <c r="AI578"/>
      <c r="AJ578"/>
      <c r="AK578"/>
      <c r="AL578"/>
      <c r="AM578"/>
      <c r="AN578" s="1"/>
      <c r="AO578"/>
      <c r="AP578"/>
      <c r="AQ578"/>
    </row>
    <row r="579" spans="1:43" ht="12.75">
      <c r="A579"/>
      <c r="B579"/>
      <c r="C579"/>
      <c r="D579" s="138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Z579" s="1"/>
      <c r="AA579"/>
      <c r="AB579"/>
      <c r="AC579"/>
      <c r="AD579"/>
      <c r="AE579" s="1"/>
      <c r="AF579" s="126"/>
      <c r="AG579"/>
      <c r="AH579"/>
      <c r="AI579"/>
      <c r="AJ579"/>
      <c r="AK579"/>
      <c r="AL579"/>
      <c r="AM579"/>
      <c r="AN579" s="1"/>
      <c r="AO579"/>
      <c r="AP579"/>
      <c r="AQ579"/>
    </row>
    <row r="580" spans="1:43" ht="12.75">
      <c r="A580"/>
      <c r="B580"/>
      <c r="C580"/>
      <c r="D580" s="138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Z580" s="1"/>
      <c r="AA580"/>
      <c r="AB580"/>
      <c r="AC580"/>
      <c r="AD580"/>
      <c r="AE580" s="1"/>
      <c r="AF580" s="126"/>
      <c r="AG580"/>
      <c r="AH580"/>
      <c r="AI580"/>
      <c r="AJ580"/>
      <c r="AK580"/>
      <c r="AL580"/>
      <c r="AM580"/>
      <c r="AN580" s="1"/>
      <c r="AO580"/>
      <c r="AP580"/>
      <c r="AQ580"/>
    </row>
    <row r="581" spans="1:43" ht="12.75">
      <c r="A581"/>
      <c r="B581"/>
      <c r="C581"/>
      <c r="D581" s="138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Z581" s="1"/>
      <c r="AA581"/>
      <c r="AB581"/>
      <c r="AC581"/>
      <c r="AD581"/>
      <c r="AE581" s="1"/>
      <c r="AF581" s="126"/>
      <c r="AG581"/>
      <c r="AH581"/>
      <c r="AI581"/>
      <c r="AJ581"/>
      <c r="AK581"/>
      <c r="AL581"/>
      <c r="AM581"/>
      <c r="AN581" s="1"/>
      <c r="AO581"/>
      <c r="AP581"/>
      <c r="AQ581"/>
    </row>
    <row r="582" spans="1:43" ht="12.75">
      <c r="A582"/>
      <c r="B582"/>
      <c r="C582"/>
      <c r="D582" s="138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Z582" s="1"/>
      <c r="AA582"/>
      <c r="AB582"/>
      <c r="AC582"/>
      <c r="AD582"/>
      <c r="AE582" s="1"/>
      <c r="AF582" s="126"/>
      <c r="AG582"/>
      <c r="AH582"/>
      <c r="AI582"/>
      <c r="AJ582"/>
      <c r="AK582"/>
      <c r="AL582"/>
      <c r="AM582"/>
      <c r="AN582" s="1"/>
      <c r="AO582"/>
      <c r="AP582"/>
      <c r="AQ582"/>
    </row>
    <row r="583" spans="1:43" ht="12.75">
      <c r="A583"/>
      <c r="B583"/>
      <c r="C583"/>
      <c r="D583" s="138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Z583" s="1"/>
      <c r="AA583"/>
      <c r="AB583"/>
      <c r="AC583"/>
      <c r="AD583"/>
      <c r="AE583" s="1"/>
      <c r="AF583" s="126"/>
      <c r="AG583"/>
      <c r="AH583"/>
      <c r="AI583"/>
      <c r="AJ583"/>
      <c r="AK583"/>
      <c r="AL583"/>
      <c r="AM583"/>
      <c r="AN583" s="1"/>
      <c r="AO583"/>
      <c r="AP583"/>
      <c r="AQ583"/>
    </row>
    <row r="584" spans="1:43" ht="12.75">
      <c r="A584"/>
      <c r="B584"/>
      <c r="C584"/>
      <c r="D584" s="138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Z584" s="1"/>
      <c r="AA584"/>
      <c r="AB584"/>
      <c r="AC584"/>
      <c r="AD584"/>
      <c r="AE584" s="1"/>
      <c r="AF584" s="126"/>
      <c r="AG584"/>
      <c r="AH584"/>
      <c r="AI584"/>
      <c r="AJ584"/>
      <c r="AK584"/>
      <c r="AL584"/>
      <c r="AM584"/>
      <c r="AN584" s="1"/>
      <c r="AO584"/>
      <c r="AP584"/>
      <c r="AQ584"/>
    </row>
    <row r="585" spans="1:43" ht="12.75">
      <c r="A585"/>
      <c r="B585"/>
      <c r="C585"/>
      <c r="D585" s="138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Z585" s="1"/>
      <c r="AA585"/>
      <c r="AB585"/>
      <c r="AC585"/>
      <c r="AD585"/>
      <c r="AE585" s="1"/>
      <c r="AF585" s="126"/>
      <c r="AG585"/>
      <c r="AH585"/>
      <c r="AI585"/>
      <c r="AJ585"/>
      <c r="AK585"/>
      <c r="AL585"/>
      <c r="AM585"/>
      <c r="AN585" s="1"/>
      <c r="AO585"/>
      <c r="AP585"/>
      <c r="AQ585"/>
    </row>
    <row r="586" spans="1:43" ht="12.75">
      <c r="A586"/>
      <c r="B586"/>
      <c r="C586"/>
      <c r="D586" s="138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Z586" s="1"/>
      <c r="AA586"/>
      <c r="AB586"/>
      <c r="AC586"/>
      <c r="AD586"/>
      <c r="AE586" s="1"/>
      <c r="AF586" s="126"/>
      <c r="AG586"/>
      <c r="AH586"/>
      <c r="AI586"/>
      <c r="AJ586"/>
      <c r="AK586"/>
      <c r="AL586"/>
      <c r="AM586"/>
      <c r="AN586" s="1"/>
      <c r="AO586"/>
      <c r="AP586"/>
      <c r="AQ586"/>
    </row>
    <row r="587" spans="1:43" ht="12.75">
      <c r="A587"/>
      <c r="B587"/>
      <c r="C587"/>
      <c r="D587" s="138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Z587" s="1"/>
      <c r="AA587"/>
      <c r="AB587"/>
      <c r="AC587"/>
      <c r="AD587"/>
      <c r="AE587" s="1"/>
      <c r="AF587" s="126"/>
      <c r="AG587"/>
      <c r="AH587"/>
      <c r="AI587"/>
      <c r="AJ587"/>
      <c r="AK587"/>
      <c r="AL587"/>
      <c r="AM587"/>
      <c r="AN587" s="1"/>
      <c r="AO587"/>
      <c r="AP587"/>
      <c r="AQ587"/>
    </row>
    <row r="588" spans="1:43" ht="12.75">
      <c r="A588"/>
      <c r="B588"/>
      <c r="C588"/>
      <c r="D588" s="13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Z588" s="1"/>
      <c r="AA588"/>
      <c r="AB588"/>
      <c r="AC588"/>
      <c r="AD588"/>
      <c r="AE588" s="1"/>
      <c r="AF588" s="126"/>
      <c r="AG588"/>
      <c r="AH588"/>
      <c r="AI588"/>
      <c r="AJ588"/>
      <c r="AK588"/>
      <c r="AL588"/>
      <c r="AM588"/>
      <c r="AN588" s="1"/>
      <c r="AO588"/>
      <c r="AP588"/>
      <c r="AQ588"/>
    </row>
    <row r="589" spans="1:43" ht="12.75">
      <c r="A589"/>
      <c r="B589"/>
      <c r="C589"/>
      <c r="D589" s="138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Z589" s="1"/>
      <c r="AA589"/>
      <c r="AB589"/>
      <c r="AC589"/>
      <c r="AD589"/>
      <c r="AE589" s="1"/>
      <c r="AF589" s="126"/>
      <c r="AG589"/>
      <c r="AH589"/>
      <c r="AI589"/>
      <c r="AJ589"/>
      <c r="AK589"/>
      <c r="AL589"/>
      <c r="AM589"/>
      <c r="AN589" s="1"/>
      <c r="AO589"/>
      <c r="AP589"/>
      <c r="AQ589"/>
    </row>
    <row r="590" spans="1:43" ht="12.75">
      <c r="A590"/>
      <c r="B590"/>
      <c r="C590"/>
      <c r="D590" s="138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Z590" s="1"/>
      <c r="AA590"/>
      <c r="AB590"/>
      <c r="AC590"/>
      <c r="AD590"/>
      <c r="AE590" s="1"/>
      <c r="AF590" s="126"/>
      <c r="AG590"/>
      <c r="AH590"/>
      <c r="AI590"/>
      <c r="AJ590"/>
      <c r="AK590"/>
      <c r="AL590"/>
      <c r="AM590"/>
      <c r="AN590" s="1"/>
      <c r="AO590"/>
      <c r="AP590"/>
      <c r="AQ590"/>
    </row>
    <row r="591" spans="1:43" ht="12.75">
      <c r="A591"/>
      <c r="B591"/>
      <c r="C591"/>
      <c r="D591" s="138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Z591" s="1"/>
      <c r="AA591"/>
      <c r="AB591"/>
      <c r="AC591"/>
      <c r="AD591"/>
      <c r="AE591" s="1"/>
      <c r="AF591" s="126"/>
      <c r="AG591"/>
      <c r="AH591"/>
      <c r="AI591"/>
      <c r="AJ591"/>
      <c r="AK591"/>
      <c r="AL591"/>
      <c r="AM591"/>
      <c r="AN591" s="1"/>
      <c r="AO591"/>
      <c r="AP591"/>
      <c r="AQ591"/>
    </row>
    <row r="592" spans="1:43" ht="12.75">
      <c r="A592"/>
      <c r="B592"/>
      <c r="C592"/>
      <c r="D592" s="138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Z592" s="1"/>
      <c r="AA592"/>
      <c r="AB592"/>
      <c r="AC592"/>
      <c r="AD592"/>
      <c r="AE592" s="1"/>
      <c r="AF592" s="126"/>
      <c r="AG592"/>
      <c r="AH592"/>
      <c r="AI592"/>
      <c r="AJ592"/>
      <c r="AK592"/>
      <c r="AL592"/>
      <c r="AM592"/>
      <c r="AN592" s="1"/>
      <c r="AO592"/>
      <c r="AP592"/>
      <c r="AQ592"/>
    </row>
    <row r="593" spans="1:43" ht="12.75">
      <c r="A593"/>
      <c r="B593"/>
      <c r="C593"/>
      <c r="D593" s="138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Z593" s="1"/>
      <c r="AA593"/>
      <c r="AB593"/>
      <c r="AC593"/>
      <c r="AD593"/>
      <c r="AE593" s="1"/>
      <c r="AF593" s="126"/>
      <c r="AG593"/>
      <c r="AH593"/>
      <c r="AI593"/>
      <c r="AJ593"/>
      <c r="AK593"/>
      <c r="AL593"/>
      <c r="AM593"/>
      <c r="AN593" s="1"/>
      <c r="AO593"/>
      <c r="AP593"/>
      <c r="AQ593"/>
    </row>
    <row r="594" spans="1:43" ht="12.75">
      <c r="A594"/>
      <c r="B594"/>
      <c r="C594"/>
      <c r="D594" s="138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Z594" s="1"/>
      <c r="AA594"/>
      <c r="AB594"/>
      <c r="AC594"/>
      <c r="AD594"/>
      <c r="AE594" s="1"/>
      <c r="AF594" s="126"/>
      <c r="AG594"/>
      <c r="AH594"/>
      <c r="AI594"/>
      <c r="AJ594"/>
      <c r="AK594"/>
      <c r="AL594"/>
      <c r="AM594"/>
      <c r="AN594" s="1"/>
      <c r="AO594"/>
      <c r="AP594"/>
      <c r="AQ594"/>
    </row>
    <row r="595" spans="1:43" ht="12.75">
      <c r="A595"/>
      <c r="B595"/>
      <c r="C595"/>
      <c r="D595" s="138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Z595" s="1"/>
      <c r="AA595"/>
      <c r="AB595"/>
      <c r="AC595"/>
      <c r="AD595"/>
      <c r="AE595" s="1"/>
      <c r="AF595" s="126"/>
      <c r="AG595"/>
      <c r="AH595"/>
      <c r="AI595"/>
      <c r="AJ595"/>
      <c r="AK595"/>
      <c r="AL595"/>
      <c r="AM595"/>
      <c r="AN595" s="1"/>
      <c r="AO595"/>
      <c r="AP595"/>
      <c r="AQ595"/>
    </row>
    <row r="596" spans="1:43" ht="12.75">
      <c r="A596"/>
      <c r="B596"/>
      <c r="C596"/>
      <c r="D596" s="138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Z596" s="1"/>
      <c r="AA596"/>
      <c r="AB596"/>
      <c r="AC596"/>
      <c r="AD596"/>
      <c r="AE596" s="1"/>
      <c r="AF596" s="126"/>
      <c r="AG596"/>
      <c r="AH596"/>
      <c r="AI596"/>
      <c r="AJ596"/>
      <c r="AK596"/>
      <c r="AL596"/>
      <c r="AM596"/>
      <c r="AN596" s="1"/>
      <c r="AO596"/>
      <c r="AP596"/>
      <c r="AQ596"/>
    </row>
    <row r="597" spans="1:43" ht="12.75">
      <c r="A597"/>
      <c r="B597"/>
      <c r="C597"/>
      <c r="D597" s="138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Z597" s="1"/>
      <c r="AA597"/>
      <c r="AB597"/>
      <c r="AC597"/>
      <c r="AD597"/>
      <c r="AE597" s="1"/>
      <c r="AF597" s="126"/>
      <c r="AG597"/>
      <c r="AH597"/>
      <c r="AI597"/>
      <c r="AJ597"/>
      <c r="AK597"/>
      <c r="AL597"/>
      <c r="AM597"/>
      <c r="AN597" s="1"/>
      <c r="AO597"/>
      <c r="AP597"/>
      <c r="AQ597"/>
    </row>
    <row r="598" spans="1:43" ht="12.75">
      <c r="A598"/>
      <c r="B598"/>
      <c r="C598"/>
      <c r="D598" s="13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Z598" s="1"/>
      <c r="AA598"/>
      <c r="AB598"/>
      <c r="AC598"/>
      <c r="AD598"/>
      <c r="AE598" s="1"/>
      <c r="AF598" s="126"/>
      <c r="AG598"/>
      <c r="AH598"/>
      <c r="AI598"/>
      <c r="AJ598"/>
      <c r="AK598"/>
      <c r="AL598"/>
      <c r="AM598"/>
      <c r="AN598" s="1"/>
      <c r="AO598"/>
      <c r="AP598"/>
      <c r="AQ598"/>
    </row>
    <row r="599" spans="1:43" ht="12.75">
      <c r="A599"/>
      <c r="B599"/>
      <c r="C599"/>
      <c r="D599" s="138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Z599" s="1"/>
      <c r="AA599"/>
      <c r="AB599"/>
      <c r="AC599"/>
      <c r="AD599"/>
      <c r="AE599" s="1"/>
      <c r="AF599" s="126"/>
      <c r="AG599"/>
      <c r="AH599"/>
      <c r="AI599"/>
      <c r="AJ599"/>
      <c r="AK599"/>
      <c r="AL599"/>
      <c r="AM599"/>
      <c r="AN599" s="1"/>
      <c r="AO599"/>
      <c r="AP599"/>
      <c r="AQ599"/>
    </row>
    <row r="600" spans="1:43" ht="12.75">
      <c r="A600"/>
      <c r="B600"/>
      <c r="C600"/>
      <c r="D600" s="138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Z600" s="1"/>
      <c r="AA600"/>
      <c r="AB600"/>
      <c r="AC600"/>
      <c r="AD600"/>
      <c r="AE600" s="1"/>
      <c r="AF600" s="126"/>
      <c r="AG600"/>
      <c r="AH600"/>
      <c r="AI600"/>
      <c r="AJ600"/>
      <c r="AK600"/>
      <c r="AL600"/>
      <c r="AM600"/>
      <c r="AN600" s="1"/>
      <c r="AO600"/>
      <c r="AP600"/>
      <c r="AQ600"/>
    </row>
    <row r="601" spans="1:43" ht="12.75">
      <c r="A601"/>
      <c r="B601"/>
      <c r="C601"/>
      <c r="D601" s="138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Z601" s="1"/>
      <c r="AA601"/>
      <c r="AB601"/>
      <c r="AC601"/>
      <c r="AD601"/>
      <c r="AE601" s="1"/>
      <c r="AF601" s="126"/>
      <c r="AG601"/>
      <c r="AH601"/>
      <c r="AI601"/>
      <c r="AJ601"/>
      <c r="AK601"/>
      <c r="AL601"/>
      <c r="AM601"/>
      <c r="AN601" s="1"/>
      <c r="AO601"/>
      <c r="AP601"/>
      <c r="AQ601"/>
    </row>
    <row r="602" spans="1:43" ht="12.75">
      <c r="A602"/>
      <c r="B602"/>
      <c r="C602"/>
      <c r="D602" s="138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Z602" s="1"/>
      <c r="AA602"/>
      <c r="AB602"/>
      <c r="AC602"/>
      <c r="AD602"/>
      <c r="AE602" s="1"/>
      <c r="AF602" s="126"/>
      <c r="AG602"/>
      <c r="AH602"/>
      <c r="AI602"/>
      <c r="AJ602"/>
      <c r="AK602"/>
      <c r="AL602"/>
      <c r="AM602"/>
      <c r="AN602" s="1"/>
      <c r="AO602"/>
      <c r="AP602"/>
      <c r="AQ602"/>
    </row>
    <row r="603" spans="1:43" ht="12.75">
      <c r="A603"/>
      <c r="B603"/>
      <c r="C603"/>
      <c r="D603" s="138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Z603" s="1"/>
      <c r="AA603"/>
      <c r="AB603"/>
      <c r="AC603"/>
      <c r="AD603"/>
      <c r="AE603" s="1"/>
      <c r="AF603" s="126"/>
      <c r="AG603"/>
      <c r="AH603"/>
      <c r="AI603"/>
      <c r="AJ603"/>
      <c r="AK603"/>
      <c r="AL603"/>
      <c r="AM603"/>
      <c r="AN603" s="1"/>
      <c r="AO603"/>
      <c r="AP603"/>
      <c r="AQ603"/>
    </row>
    <row r="604" spans="1:43" ht="12.75">
      <c r="A604"/>
      <c r="B604"/>
      <c r="C604"/>
      <c r="D604" s="138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Z604" s="1"/>
      <c r="AA604"/>
      <c r="AB604"/>
      <c r="AC604"/>
      <c r="AD604"/>
      <c r="AE604" s="1"/>
      <c r="AF604" s="126"/>
      <c r="AG604"/>
      <c r="AH604"/>
      <c r="AI604"/>
      <c r="AJ604"/>
      <c r="AK604"/>
      <c r="AL604"/>
      <c r="AM604"/>
      <c r="AN604" s="1"/>
      <c r="AO604"/>
      <c r="AP604"/>
      <c r="AQ604"/>
    </row>
    <row r="605" spans="1:43" ht="12.75">
      <c r="A605"/>
      <c r="B605"/>
      <c r="C605"/>
      <c r="D605" s="138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Z605" s="1"/>
      <c r="AA605"/>
      <c r="AB605"/>
      <c r="AC605"/>
      <c r="AD605"/>
      <c r="AE605" s="1"/>
      <c r="AF605" s="126"/>
      <c r="AG605"/>
      <c r="AH605"/>
      <c r="AI605"/>
      <c r="AJ605"/>
      <c r="AK605"/>
      <c r="AL605"/>
      <c r="AM605"/>
      <c r="AN605" s="1"/>
      <c r="AO605"/>
      <c r="AP605"/>
      <c r="AQ605"/>
    </row>
    <row r="606" spans="1:43" ht="12.75">
      <c r="A606"/>
      <c r="B606"/>
      <c r="C606"/>
      <c r="D606" s="138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Z606" s="1"/>
      <c r="AA606"/>
      <c r="AB606"/>
      <c r="AC606"/>
      <c r="AD606"/>
      <c r="AE606" s="1"/>
      <c r="AF606" s="126"/>
      <c r="AG606"/>
      <c r="AH606"/>
      <c r="AI606"/>
      <c r="AJ606"/>
      <c r="AK606"/>
      <c r="AL606"/>
      <c r="AM606"/>
      <c r="AN606" s="1"/>
      <c r="AO606"/>
      <c r="AP606"/>
      <c r="AQ606"/>
    </row>
    <row r="607" spans="1:43" ht="12.75">
      <c r="A607"/>
      <c r="B607"/>
      <c r="C607"/>
      <c r="D607" s="138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Z607" s="1"/>
      <c r="AA607"/>
      <c r="AB607"/>
      <c r="AC607"/>
      <c r="AD607"/>
      <c r="AE607" s="1"/>
      <c r="AF607" s="126"/>
      <c r="AG607"/>
      <c r="AH607"/>
      <c r="AI607"/>
      <c r="AJ607"/>
      <c r="AK607"/>
      <c r="AL607"/>
      <c r="AM607"/>
      <c r="AN607" s="1"/>
      <c r="AO607"/>
      <c r="AP607"/>
      <c r="AQ607"/>
    </row>
    <row r="608" spans="1:43" ht="12.75">
      <c r="A608"/>
      <c r="B608"/>
      <c r="C608"/>
      <c r="D608" s="13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Z608" s="1"/>
      <c r="AA608"/>
      <c r="AB608"/>
      <c r="AC608"/>
      <c r="AD608"/>
      <c r="AE608" s="1"/>
      <c r="AF608" s="126"/>
      <c r="AG608"/>
      <c r="AH608"/>
      <c r="AI608"/>
      <c r="AJ608"/>
      <c r="AK608"/>
      <c r="AL608"/>
      <c r="AM608"/>
      <c r="AN608" s="1"/>
      <c r="AO608"/>
      <c r="AP608"/>
      <c r="AQ608"/>
    </row>
    <row r="609" spans="1:43" ht="12.75">
      <c r="A609"/>
      <c r="B609"/>
      <c r="C609"/>
      <c r="D609" s="138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Z609" s="1"/>
      <c r="AA609"/>
      <c r="AB609"/>
      <c r="AC609"/>
      <c r="AD609"/>
      <c r="AE609" s="1"/>
      <c r="AF609" s="126"/>
      <c r="AG609"/>
      <c r="AH609"/>
      <c r="AI609"/>
      <c r="AJ609"/>
      <c r="AK609"/>
      <c r="AL609"/>
      <c r="AM609"/>
      <c r="AN609" s="1"/>
      <c r="AO609"/>
      <c r="AP609"/>
      <c r="AQ609"/>
    </row>
    <row r="610" spans="1:43" ht="12.75">
      <c r="A610"/>
      <c r="B610"/>
      <c r="C610"/>
      <c r="D610" s="138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Z610" s="1"/>
      <c r="AA610"/>
      <c r="AB610"/>
      <c r="AC610"/>
      <c r="AD610"/>
      <c r="AE610" s="1"/>
      <c r="AF610" s="126"/>
      <c r="AG610"/>
      <c r="AH610"/>
      <c r="AI610"/>
      <c r="AJ610"/>
      <c r="AK610"/>
      <c r="AL610"/>
      <c r="AM610"/>
      <c r="AN610" s="1"/>
      <c r="AO610"/>
      <c r="AP610"/>
      <c r="AQ610"/>
    </row>
    <row r="611" spans="1:43" ht="12.75">
      <c r="A611"/>
      <c r="B611"/>
      <c r="C611"/>
      <c r="D611" s="138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Z611" s="1"/>
      <c r="AA611"/>
      <c r="AB611"/>
      <c r="AC611"/>
      <c r="AD611"/>
      <c r="AE611" s="1"/>
      <c r="AF611" s="126"/>
      <c r="AG611"/>
      <c r="AH611"/>
      <c r="AI611"/>
      <c r="AJ611"/>
      <c r="AK611"/>
      <c r="AL611"/>
      <c r="AM611"/>
      <c r="AN611" s="1"/>
      <c r="AO611"/>
      <c r="AP611"/>
      <c r="AQ611"/>
    </row>
    <row r="612" spans="1:43" ht="12.75">
      <c r="A612"/>
      <c r="B612"/>
      <c r="C612"/>
      <c r="D612" s="138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Z612" s="1"/>
      <c r="AA612"/>
      <c r="AB612"/>
      <c r="AC612"/>
      <c r="AD612"/>
      <c r="AE612" s="1"/>
      <c r="AF612" s="126"/>
      <c r="AG612"/>
      <c r="AH612"/>
      <c r="AI612"/>
      <c r="AJ612"/>
      <c r="AK612"/>
      <c r="AL612"/>
      <c r="AM612"/>
      <c r="AN612" s="1"/>
      <c r="AO612"/>
      <c r="AP612"/>
      <c r="AQ612"/>
    </row>
    <row r="613" spans="1:43" ht="12.75">
      <c r="A613"/>
      <c r="B613"/>
      <c r="C613"/>
      <c r="D613" s="138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Z613" s="1"/>
      <c r="AA613"/>
      <c r="AB613"/>
      <c r="AC613"/>
      <c r="AD613"/>
      <c r="AE613" s="1"/>
      <c r="AF613" s="126"/>
      <c r="AG613"/>
      <c r="AH613"/>
      <c r="AI613"/>
      <c r="AJ613"/>
      <c r="AK613"/>
      <c r="AL613"/>
      <c r="AM613"/>
      <c r="AN613" s="1"/>
      <c r="AO613"/>
      <c r="AP613"/>
      <c r="AQ613"/>
    </row>
    <row r="614" spans="1:43" ht="12.75">
      <c r="A614"/>
      <c r="B614"/>
      <c r="C614"/>
      <c r="D614" s="138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Z614" s="1"/>
      <c r="AA614"/>
      <c r="AB614"/>
      <c r="AC614"/>
      <c r="AD614"/>
      <c r="AE614" s="1"/>
      <c r="AF614" s="126"/>
      <c r="AG614"/>
      <c r="AH614"/>
      <c r="AI614"/>
      <c r="AJ614"/>
      <c r="AK614"/>
      <c r="AL614"/>
      <c r="AM614"/>
      <c r="AN614" s="1"/>
      <c r="AO614"/>
      <c r="AP614"/>
      <c r="AQ614"/>
    </row>
    <row r="615" spans="1:43" ht="12.75">
      <c r="A615"/>
      <c r="B615"/>
      <c r="C615"/>
      <c r="D615" s="138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Z615" s="1"/>
      <c r="AA615"/>
      <c r="AB615"/>
      <c r="AC615"/>
      <c r="AD615"/>
      <c r="AE615" s="1"/>
      <c r="AF615" s="126"/>
      <c r="AG615"/>
      <c r="AH615"/>
      <c r="AI615"/>
      <c r="AJ615"/>
      <c r="AK615"/>
      <c r="AL615"/>
      <c r="AM615"/>
      <c r="AN615" s="1"/>
      <c r="AO615"/>
      <c r="AP615"/>
      <c r="AQ615"/>
    </row>
    <row r="616" spans="1:43" ht="12.75">
      <c r="A616"/>
      <c r="B616"/>
      <c r="C616"/>
      <c r="D616" s="138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Z616" s="1"/>
      <c r="AA616"/>
      <c r="AB616"/>
      <c r="AC616"/>
      <c r="AD616"/>
      <c r="AE616" s="1"/>
      <c r="AF616" s="126"/>
      <c r="AG616"/>
      <c r="AH616"/>
      <c r="AI616"/>
      <c r="AJ616"/>
      <c r="AK616"/>
      <c r="AL616"/>
      <c r="AM616"/>
      <c r="AN616" s="1"/>
      <c r="AO616"/>
      <c r="AP616"/>
      <c r="AQ616"/>
    </row>
    <row r="617" spans="1:43" ht="12.75">
      <c r="A617"/>
      <c r="B617"/>
      <c r="C617"/>
      <c r="D617" s="138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Z617" s="1"/>
      <c r="AA617"/>
      <c r="AB617"/>
      <c r="AC617"/>
      <c r="AD617"/>
      <c r="AE617" s="1"/>
      <c r="AF617" s="126"/>
      <c r="AG617"/>
      <c r="AH617"/>
      <c r="AI617"/>
      <c r="AJ617"/>
      <c r="AK617"/>
      <c r="AL617"/>
      <c r="AM617"/>
      <c r="AN617" s="1"/>
      <c r="AO617"/>
      <c r="AP617"/>
      <c r="AQ617"/>
    </row>
    <row r="618" spans="1:43" ht="12.75">
      <c r="A618"/>
      <c r="B618"/>
      <c r="C618"/>
      <c r="D618" s="13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Z618" s="1"/>
      <c r="AA618"/>
      <c r="AB618"/>
      <c r="AC618"/>
      <c r="AD618"/>
      <c r="AE618" s="1"/>
      <c r="AF618" s="126"/>
      <c r="AG618"/>
      <c r="AH618"/>
      <c r="AI618"/>
      <c r="AJ618"/>
      <c r="AK618"/>
      <c r="AL618"/>
      <c r="AM618"/>
      <c r="AN618" s="1"/>
      <c r="AO618"/>
      <c r="AP618"/>
      <c r="AQ618"/>
    </row>
    <row r="619" spans="1:43" ht="12.75">
      <c r="A619"/>
      <c r="B619"/>
      <c r="C619"/>
      <c r="D619" s="138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Z619" s="1"/>
      <c r="AA619"/>
      <c r="AB619"/>
      <c r="AC619"/>
      <c r="AD619"/>
      <c r="AE619" s="1"/>
      <c r="AF619" s="126"/>
      <c r="AG619"/>
      <c r="AH619"/>
      <c r="AI619"/>
      <c r="AJ619"/>
      <c r="AK619"/>
      <c r="AL619"/>
      <c r="AM619"/>
      <c r="AN619" s="1"/>
      <c r="AO619"/>
      <c r="AP619"/>
      <c r="AQ619"/>
    </row>
    <row r="620" spans="1:43" ht="12.75">
      <c r="A620"/>
      <c r="B620"/>
      <c r="C620"/>
      <c r="D620" s="138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Z620" s="1"/>
      <c r="AA620"/>
      <c r="AB620"/>
      <c r="AC620"/>
      <c r="AD620"/>
      <c r="AE620" s="1"/>
      <c r="AF620" s="126"/>
      <c r="AG620"/>
      <c r="AH620"/>
      <c r="AI620"/>
      <c r="AJ620"/>
      <c r="AK620"/>
      <c r="AL620"/>
      <c r="AM620"/>
      <c r="AN620" s="1"/>
      <c r="AO620"/>
      <c r="AP620"/>
      <c r="AQ620"/>
    </row>
    <row r="621" spans="1:43" ht="12.75">
      <c r="A621"/>
      <c r="B621"/>
      <c r="C621"/>
      <c r="D621" s="138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Z621" s="1"/>
      <c r="AA621"/>
      <c r="AB621"/>
      <c r="AC621"/>
      <c r="AD621"/>
      <c r="AE621" s="1"/>
      <c r="AF621" s="126"/>
      <c r="AG621"/>
      <c r="AH621"/>
      <c r="AI621"/>
      <c r="AJ621"/>
      <c r="AK621"/>
      <c r="AL621"/>
      <c r="AM621"/>
      <c r="AN621" s="1"/>
      <c r="AO621"/>
      <c r="AP621"/>
      <c r="AQ621"/>
    </row>
    <row r="622" spans="1:43" ht="12.75">
      <c r="A622"/>
      <c r="B622"/>
      <c r="C622"/>
      <c r="D622" s="138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Z622" s="1"/>
      <c r="AA622"/>
      <c r="AB622"/>
      <c r="AC622"/>
      <c r="AD622"/>
      <c r="AE622" s="1"/>
      <c r="AF622" s="126"/>
      <c r="AG622"/>
      <c r="AH622"/>
      <c r="AI622"/>
      <c r="AJ622"/>
      <c r="AK622"/>
      <c r="AL622"/>
      <c r="AM622"/>
      <c r="AN622" s="1"/>
      <c r="AO622"/>
      <c r="AP622"/>
      <c r="AQ622"/>
    </row>
    <row r="623" spans="1:43" ht="12.75">
      <c r="A623"/>
      <c r="B623"/>
      <c r="C623"/>
      <c r="D623" s="138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Z623" s="1"/>
      <c r="AA623"/>
      <c r="AB623"/>
      <c r="AC623"/>
      <c r="AD623"/>
      <c r="AE623" s="1"/>
      <c r="AF623" s="126"/>
      <c r="AG623"/>
      <c r="AH623"/>
      <c r="AI623"/>
      <c r="AJ623"/>
      <c r="AK623"/>
      <c r="AL623"/>
      <c r="AM623"/>
      <c r="AN623" s="1"/>
      <c r="AO623"/>
      <c r="AP623"/>
      <c r="AQ623"/>
    </row>
    <row r="624" spans="1:43" ht="12.75">
      <c r="A624"/>
      <c r="B624"/>
      <c r="C624"/>
      <c r="D624" s="138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Z624" s="1"/>
      <c r="AA624"/>
      <c r="AB624"/>
      <c r="AC624"/>
      <c r="AD624"/>
      <c r="AE624" s="1"/>
      <c r="AF624" s="126"/>
      <c r="AG624"/>
      <c r="AH624"/>
      <c r="AI624"/>
      <c r="AJ624"/>
      <c r="AK624"/>
      <c r="AL624"/>
      <c r="AM624"/>
      <c r="AN624" s="1"/>
      <c r="AO624"/>
      <c r="AP624"/>
      <c r="AQ624"/>
    </row>
    <row r="625" spans="1:43" ht="12.75">
      <c r="A625"/>
      <c r="B625"/>
      <c r="C625"/>
      <c r="D625" s="138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Z625" s="1"/>
      <c r="AA625"/>
      <c r="AB625"/>
      <c r="AC625"/>
      <c r="AD625"/>
      <c r="AE625" s="1"/>
      <c r="AF625" s="126"/>
      <c r="AG625"/>
      <c r="AH625"/>
      <c r="AI625"/>
      <c r="AJ625"/>
      <c r="AK625"/>
      <c r="AL625"/>
      <c r="AM625"/>
      <c r="AN625" s="1"/>
      <c r="AO625"/>
      <c r="AP625"/>
      <c r="AQ625"/>
    </row>
    <row r="626" spans="1:43" ht="12.75">
      <c r="A626"/>
      <c r="B626"/>
      <c r="C626"/>
      <c r="D626" s="138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Z626" s="1"/>
      <c r="AA626"/>
      <c r="AB626"/>
      <c r="AC626"/>
      <c r="AD626"/>
      <c r="AE626" s="1"/>
      <c r="AF626" s="126"/>
      <c r="AG626"/>
      <c r="AH626"/>
      <c r="AI626"/>
      <c r="AJ626"/>
      <c r="AK626"/>
      <c r="AL626"/>
      <c r="AM626"/>
      <c r="AN626" s="1"/>
      <c r="AO626"/>
      <c r="AP626"/>
      <c r="AQ626"/>
    </row>
    <row r="627" spans="1:43" ht="12.75">
      <c r="A627"/>
      <c r="B627"/>
      <c r="C627"/>
      <c r="D627" s="138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Z627" s="1"/>
      <c r="AA627"/>
      <c r="AB627"/>
      <c r="AC627"/>
      <c r="AD627"/>
      <c r="AE627" s="1"/>
      <c r="AF627" s="126"/>
      <c r="AG627"/>
      <c r="AH627"/>
      <c r="AI627"/>
      <c r="AJ627"/>
      <c r="AK627"/>
      <c r="AL627"/>
      <c r="AM627"/>
      <c r="AN627" s="1"/>
      <c r="AO627"/>
      <c r="AP627"/>
      <c r="AQ627"/>
    </row>
    <row r="628" spans="1:43" ht="12.75">
      <c r="A628"/>
      <c r="B628"/>
      <c r="C628"/>
      <c r="D628" s="13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Z628" s="1"/>
      <c r="AA628"/>
      <c r="AB628"/>
      <c r="AC628"/>
      <c r="AD628"/>
      <c r="AE628" s="1"/>
      <c r="AF628" s="126"/>
      <c r="AG628"/>
      <c r="AH628"/>
      <c r="AI628"/>
      <c r="AJ628"/>
      <c r="AK628"/>
      <c r="AL628"/>
      <c r="AM628"/>
      <c r="AN628" s="1"/>
      <c r="AO628"/>
      <c r="AP628"/>
      <c r="AQ628"/>
    </row>
    <row r="629" spans="1:43" ht="12.75">
      <c r="A629"/>
      <c r="B629"/>
      <c r="C629"/>
      <c r="D629" s="138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Z629" s="1"/>
      <c r="AA629"/>
      <c r="AB629"/>
      <c r="AC629"/>
      <c r="AD629"/>
      <c r="AE629" s="1"/>
      <c r="AF629" s="126"/>
      <c r="AG629"/>
      <c r="AH629"/>
      <c r="AI629"/>
      <c r="AJ629"/>
      <c r="AK629"/>
      <c r="AL629"/>
      <c r="AM629"/>
      <c r="AN629" s="1"/>
      <c r="AO629"/>
      <c r="AP629"/>
      <c r="AQ629"/>
    </row>
    <row r="630" spans="1:43" ht="12.75">
      <c r="A630"/>
      <c r="B630"/>
      <c r="C630"/>
      <c r="D630" s="138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Z630" s="1"/>
      <c r="AA630"/>
      <c r="AB630"/>
      <c r="AC630"/>
      <c r="AD630"/>
      <c r="AE630" s="1"/>
      <c r="AF630" s="126"/>
      <c r="AG630"/>
      <c r="AH630"/>
      <c r="AI630"/>
      <c r="AJ630"/>
      <c r="AK630"/>
      <c r="AL630"/>
      <c r="AM630"/>
      <c r="AN630" s="1"/>
      <c r="AO630"/>
      <c r="AP630"/>
      <c r="AQ630"/>
    </row>
    <row r="631" spans="1:43" ht="12.75">
      <c r="A631"/>
      <c r="B631"/>
      <c r="C631"/>
      <c r="D631" s="138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Z631" s="1"/>
      <c r="AA631"/>
      <c r="AB631"/>
      <c r="AC631"/>
      <c r="AD631"/>
      <c r="AE631" s="1"/>
      <c r="AF631" s="126"/>
      <c r="AG631"/>
      <c r="AH631"/>
      <c r="AI631"/>
      <c r="AJ631"/>
      <c r="AK631"/>
      <c r="AL631"/>
      <c r="AM631"/>
      <c r="AN631" s="1"/>
      <c r="AO631"/>
      <c r="AP631"/>
      <c r="AQ631"/>
    </row>
    <row r="632" spans="1:43" ht="12.75">
      <c r="A632"/>
      <c r="B632"/>
      <c r="C632"/>
      <c r="D632" s="138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Z632" s="1"/>
      <c r="AA632"/>
      <c r="AB632"/>
      <c r="AC632"/>
      <c r="AD632"/>
      <c r="AE632" s="1"/>
      <c r="AF632" s="126"/>
      <c r="AG632"/>
      <c r="AH632"/>
      <c r="AI632"/>
      <c r="AJ632"/>
      <c r="AK632"/>
      <c r="AL632"/>
      <c r="AM632"/>
      <c r="AN632" s="1"/>
      <c r="AO632"/>
      <c r="AP632"/>
      <c r="AQ632"/>
    </row>
    <row r="633" spans="1:43" ht="12.75">
      <c r="A633"/>
      <c r="B633"/>
      <c r="C633"/>
      <c r="D633" s="138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Z633" s="1"/>
      <c r="AA633"/>
      <c r="AB633"/>
      <c r="AC633"/>
      <c r="AD633"/>
      <c r="AE633" s="1"/>
      <c r="AF633" s="126"/>
      <c r="AG633"/>
      <c r="AH633"/>
      <c r="AI633"/>
      <c r="AJ633"/>
      <c r="AK633"/>
      <c r="AL633"/>
      <c r="AM633"/>
      <c r="AN633" s="1"/>
      <c r="AO633"/>
      <c r="AP633"/>
      <c r="AQ633"/>
    </row>
    <row r="634" spans="1:43" ht="12.75">
      <c r="A634"/>
      <c r="B634"/>
      <c r="C634"/>
      <c r="D634" s="138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Z634" s="1"/>
      <c r="AA634"/>
      <c r="AB634"/>
      <c r="AC634"/>
      <c r="AD634"/>
      <c r="AE634" s="1"/>
      <c r="AF634" s="126"/>
      <c r="AG634"/>
      <c r="AH634"/>
      <c r="AI634"/>
      <c r="AJ634"/>
      <c r="AK634"/>
      <c r="AL634"/>
      <c r="AM634"/>
      <c r="AN634" s="1"/>
      <c r="AO634"/>
      <c r="AP634"/>
      <c r="AQ634"/>
    </row>
    <row r="635" spans="1:43" ht="12.75">
      <c r="A635"/>
      <c r="B635"/>
      <c r="C635"/>
      <c r="D635" s="138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Z635" s="1"/>
      <c r="AA635"/>
      <c r="AB635"/>
      <c r="AC635"/>
      <c r="AD635"/>
      <c r="AE635" s="1"/>
      <c r="AF635" s="126"/>
      <c r="AG635"/>
      <c r="AH635"/>
      <c r="AI635"/>
      <c r="AJ635"/>
      <c r="AK635"/>
      <c r="AL635"/>
      <c r="AM635"/>
      <c r="AN635" s="1"/>
      <c r="AO635"/>
      <c r="AP635"/>
      <c r="AQ635"/>
    </row>
    <row r="636" spans="1:43" ht="12.75">
      <c r="A636"/>
      <c r="B636"/>
      <c r="C636"/>
      <c r="D636" s="138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Z636" s="1"/>
      <c r="AA636"/>
      <c r="AB636"/>
      <c r="AC636"/>
      <c r="AD636"/>
      <c r="AE636" s="1"/>
      <c r="AF636" s="126"/>
      <c r="AG636"/>
      <c r="AH636"/>
      <c r="AI636"/>
      <c r="AJ636"/>
      <c r="AK636"/>
      <c r="AL636"/>
      <c r="AM636"/>
      <c r="AN636" s="1"/>
      <c r="AO636"/>
      <c r="AP636"/>
      <c r="AQ636"/>
    </row>
    <row r="637" spans="1:43" ht="12.75">
      <c r="A637"/>
      <c r="B637"/>
      <c r="C637"/>
      <c r="D637" s="138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Z637" s="1"/>
      <c r="AA637"/>
      <c r="AB637"/>
      <c r="AC637"/>
      <c r="AD637"/>
      <c r="AE637" s="1"/>
      <c r="AF637" s="126"/>
      <c r="AG637"/>
      <c r="AH637"/>
      <c r="AI637"/>
      <c r="AJ637"/>
      <c r="AK637"/>
      <c r="AL637"/>
      <c r="AM637"/>
      <c r="AN637" s="1"/>
      <c r="AO637"/>
      <c r="AP637"/>
      <c r="AQ637"/>
    </row>
    <row r="638" spans="1:43" ht="12.75">
      <c r="A638"/>
      <c r="B638"/>
      <c r="C638"/>
      <c r="D638" s="1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Z638" s="1"/>
      <c r="AA638"/>
      <c r="AB638"/>
      <c r="AC638"/>
      <c r="AD638"/>
      <c r="AE638" s="1"/>
      <c r="AF638" s="126"/>
      <c r="AG638"/>
      <c r="AH638"/>
      <c r="AI638"/>
      <c r="AJ638"/>
      <c r="AK638"/>
      <c r="AL638"/>
      <c r="AM638"/>
      <c r="AN638" s="1"/>
      <c r="AO638"/>
      <c r="AP638"/>
      <c r="AQ638"/>
    </row>
    <row r="639" spans="1:43" ht="12.75">
      <c r="A639"/>
      <c r="B639"/>
      <c r="C639"/>
      <c r="D639" s="138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Z639" s="1"/>
      <c r="AA639"/>
      <c r="AB639"/>
      <c r="AC639"/>
      <c r="AD639"/>
      <c r="AE639" s="1"/>
      <c r="AF639" s="126"/>
      <c r="AG639"/>
      <c r="AH639"/>
      <c r="AI639"/>
      <c r="AJ639"/>
      <c r="AK639"/>
      <c r="AL639"/>
      <c r="AM639"/>
      <c r="AN639" s="1"/>
      <c r="AO639"/>
      <c r="AP639"/>
      <c r="AQ639"/>
    </row>
    <row r="640" spans="1:43" ht="12.75">
      <c r="A640"/>
      <c r="B640"/>
      <c r="C640"/>
      <c r="D640" s="138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Z640" s="1"/>
      <c r="AA640"/>
      <c r="AB640"/>
      <c r="AC640"/>
      <c r="AD640"/>
      <c r="AE640" s="1"/>
      <c r="AF640" s="126"/>
      <c r="AG640"/>
      <c r="AH640"/>
      <c r="AI640"/>
      <c r="AJ640"/>
      <c r="AK640"/>
      <c r="AL640"/>
      <c r="AM640"/>
      <c r="AN640" s="1"/>
      <c r="AO640"/>
      <c r="AP640"/>
      <c r="AQ640"/>
    </row>
    <row r="641" spans="1:43" ht="12.75">
      <c r="A641"/>
      <c r="B641"/>
      <c r="C641"/>
      <c r="D641" s="138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Z641" s="1"/>
      <c r="AA641"/>
      <c r="AB641"/>
      <c r="AC641"/>
      <c r="AD641"/>
      <c r="AE641" s="1"/>
      <c r="AF641" s="126"/>
      <c r="AG641"/>
      <c r="AH641"/>
      <c r="AI641"/>
      <c r="AJ641"/>
      <c r="AK641"/>
      <c r="AL641"/>
      <c r="AM641"/>
      <c r="AN641" s="1"/>
      <c r="AO641"/>
      <c r="AP641"/>
      <c r="AQ641"/>
    </row>
    <row r="642" spans="1:43" ht="12.75">
      <c r="A642"/>
      <c r="B642"/>
      <c r="C642"/>
      <c r="D642" s="138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Z642" s="1"/>
      <c r="AA642"/>
      <c r="AB642"/>
      <c r="AC642"/>
      <c r="AD642"/>
      <c r="AE642" s="1"/>
      <c r="AF642" s="126"/>
      <c r="AG642"/>
      <c r="AH642"/>
      <c r="AI642"/>
      <c r="AJ642"/>
      <c r="AK642"/>
      <c r="AL642"/>
      <c r="AM642"/>
      <c r="AN642" s="1"/>
      <c r="AO642"/>
      <c r="AP642"/>
      <c r="AQ642"/>
    </row>
    <row r="643" spans="1:43" ht="12.75">
      <c r="A643"/>
      <c r="B643"/>
      <c r="C643"/>
      <c r="D643" s="138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Z643" s="1"/>
      <c r="AA643"/>
      <c r="AB643"/>
      <c r="AC643"/>
      <c r="AD643"/>
      <c r="AE643" s="1"/>
      <c r="AF643" s="126"/>
      <c r="AG643"/>
      <c r="AH643"/>
      <c r="AI643"/>
      <c r="AJ643"/>
      <c r="AK643"/>
      <c r="AL643"/>
      <c r="AM643"/>
      <c r="AN643" s="1"/>
      <c r="AO643"/>
      <c r="AP643"/>
      <c r="AQ643"/>
    </row>
    <row r="644" spans="1:43" ht="12.75">
      <c r="A644"/>
      <c r="B644"/>
      <c r="C644"/>
      <c r="D644" s="138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Z644" s="1"/>
      <c r="AA644"/>
      <c r="AB644"/>
      <c r="AC644"/>
      <c r="AD644"/>
      <c r="AE644" s="1"/>
      <c r="AF644" s="126"/>
      <c r="AG644"/>
      <c r="AH644"/>
      <c r="AI644"/>
      <c r="AJ644"/>
      <c r="AK644"/>
      <c r="AL644"/>
      <c r="AM644"/>
      <c r="AN644" s="1"/>
      <c r="AO644"/>
      <c r="AP644"/>
      <c r="AQ644"/>
    </row>
    <row r="645" spans="1:43" ht="12.75">
      <c r="A645"/>
      <c r="B645"/>
      <c r="C645"/>
      <c r="D645" s="138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Z645" s="1"/>
      <c r="AA645"/>
      <c r="AB645"/>
      <c r="AC645"/>
      <c r="AD645"/>
      <c r="AE645" s="1"/>
      <c r="AF645" s="126"/>
      <c r="AG645"/>
      <c r="AH645"/>
      <c r="AI645"/>
      <c r="AJ645"/>
      <c r="AK645"/>
      <c r="AL645"/>
      <c r="AM645"/>
      <c r="AN645" s="1"/>
      <c r="AO645"/>
      <c r="AP645"/>
      <c r="AQ645"/>
    </row>
    <row r="646" spans="1:43" ht="12.75">
      <c r="A646"/>
      <c r="B646"/>
      <c r="C646"/>
      <c r="D646" s="138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Z646" s="1"/>
      <c r="AA646"/>
      <c r="AB646"/>
      <c r="AC646"/>
      <c r="AD646"/>
      <c r="AE646" s="1"/>
      <c r="AF646" s="126"/>
      <c r="AG646"/>
      <c r="AH646"/>
      <c r="AI646"/>
      <c r="AJ646"/>
      <c r="AK646"/>
      <c r="AL646"/>
      <c r="AM646"/>
      <c r="AN646" s="1"/>
      <c r="AO646"/>
      <c r="AP646"/>
      <c r="AQ646"/>
    </row>
    <row r="647" spans="1:43" ht="12.75">
      <c r="A647"/>
      <c r="B647"/>
      <c r="C647"/>
      <c r="D647" s="138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Z647" s="1"/>
      <c r="AA647"/>
      <c r="AB647"/>
      <c r="AC647"/>
      <c r="AD647"/>
      <c r="AE647" s="1"/>
      <c r="AF647" s="126"/>
      <c r="AG647"/>
      <c r="AH647"/>
      <c r="AI647"/>
      <c r="AJ647"/>
      <c r="AK647"/>
      <c r="AL647"/>
      <c r="AM647"/>
      <c r="AN647" s="1"/>
      <c r="AO647"/>
      <c r="AP647"/>
      <c r="AQ647"/>
    </row>
    <row r="648" spans="1:43" ht="12.75">
      <c r="A648"/>
      <c r="B648"/>
      <c r="C648"/>
      <c r="D648" s="13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Z648" s="1"/>
      <c r="AA648"/>
      <c r="AB648"/>
      <c r="AC648"/>
      <c r="AD648"/>
      <c r="AE648" s="1"/>
      <c r="AF648" s="126"/>
      <c r="AG648"/>
      <c r="AH648"/>
      <c r="AI648"/>
      <c r="AJ648"/>
      <c r="AK648"/>
      <c r="AL648"/>
      <c r="AM648"/>
      <c r="AN648" s="1"/>
      <c r="AO648"/>
      <c r="AP648"/>
      <c r="AQ648"/>
    </row>
    <row r="649" spans="1:43" ht="12.75">
      <c r="A649"/>
      <c r="B649"/>
      <c r="C649"/>
      <c r="D649" s="138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Z649" s="1"/>
      <c r="AA649"/>
      <c r="AB649"/>
      <c r="AC649"/>
      <c r="AD649"/>
      <c r="AE649" s="1"/>
      <c r="AF649" s="126"/>
      <c r="AG649"/>
      <c r="AH649"/>
      <c r="AI649"/>
      <c r="AJ649"/>
      <c r="AK649"/>
      <c r="AL649"/>
      <c r="AM649"/>
      <c r="AN649" s="1"/>
      <c r="AO649"/>
      <c r="AP649"/>
      <c r="AQ649"/>
    </row>
    <row r="650" spans="1:43" ht="12.75">
      <c r="A650"/>
      <c r="B650"/>
      <c r="C650"/>
      <c r="D650" s="138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Z650" s="1"/>
      <c r="AA650"/>
      <c r="AB650"/>
      <c r="AC650"/>
      <c r="AD650"/>
      <c r="AE650" s="1"/>
      <c r="AF650" s="126"/>
      <c r="AG650"/>
      <c r="AH650"/>
      <c r="AI650"/>
      <c r="AJ650"/>
      <c r="AK650"/>
      <c r="AL650"/>
      <c r="AM650"/>
      <c r="AN650" s="1"/>
      <c r="AO650"/>
      <c r="AP650"/>
      <c r="AQ650"/>
    </row>
    <row r="651" spans="1:43" ht="12.75">
      <c r="A651"/>
      <c r="B651"/>
      <c r="C651"/>
      <c r="D651" s="138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Z651" s="1"/>
      <c r="AA651"/>
      <c r="AB651"/>
      <c r="AC651"/>
      <c r="AD651"/>
      <c r="AE651" s="1"/>
      <c r="AF651" s="126"/>
      <c r="AG651"/>
      <c r="AH651"/>
      <c r="AI651"/>
      <c r="AJ651"/>
      <c r="AK651"/>
      <c r="AL651"/>
      <c r="AM651"/>
      <c r="AN651" s="1"/>
      <c r="AO651"/>
      <c r="AP651"/>
      <c r="AQ651"/>
    </row>
    <row r="652" spans="1:43" ht="12.75">
      <c r="A652"/>
      <c r="B652"/>
      <c r="C652"/>
      <c r="D652" s="138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Z652" s="1"/>
      <c r="AA652"/>
      <c r="AB652"/>
      <c r="AC652"/>
      <c r="AD652"/>
      <c r="AE652" s="1"/>
      <c r="AF652" s="126"/>
      <c r="AG652"/>
      <c r="AH652"/>
      <c r="AI652"/>
      <c r="AJ652"/>
      <c r="AK652"/>
      <c r="AL652"/>
      <c r="AM652"/>
      <c r="AN652" s="1"/>
      <c r="AO652"/>
      <c r="AP652"/>
      <c r="AQ652"/>
    </row>
    <row r="653" spans="1:43" ht="12.75">
      <c r="A653"/>
      <c r="B653"/>
      <c r="C653"/>
      <c r="D653" s="138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Z653" s="1"/>
      <c r="AA653"/>
      <c r="AB653"/>
      <c r="AC653"/>
      <c r="AD653"/>
      <c r="AE653" s="1"/>
      <c r="AF653" s="126"/>
      <c r="AG653"/>
      <c r="AH653"/>
      <c r="AI653"/>
      <c r="AJ653"/>
      <c r="AK653"/>
      <c r="AL653"/>
      <c r="AM653"/>
      <c r="AN653" s="1"/>
      <c r="AO653"/>
      <c r="AP653"/>
      <c r="AQ653"/>
    </row>
    <row r="654" spans="1:43" ht="12.75">
      <c r="A654"/>
      <c r="B654"/>
      <c r="C654"/>
      <c r="D654" s="138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Z654" s="1"/>
      <c r="AA654"/>
      <c r="AB654"/>
      <c r="AC654"/>
      <c r="AD654"/>
      <c r="AE654" s="1"/>
      <c r="AF654" s="126"/>
      <c r="AG654"/>
      <c r="AH654"/>
      <c r="AI654"/>
      <c r="AJ654"/>
      <c r="AK654"/>
      <c r="AL654"/>
      <c r="AM654"/>
      <c r="AN654" s="1"/>
      <c r="AO654"/>
      <c r="AP654"/>
      <c r="AQ654"/>
    </row>
    <row r="655" spans="1:43" ht="12.75">
      <c r="A655"/>
      <c r="B655"/>
      <c r="C655"/>
      <c r="D655" s="138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Z655" s="1"/>
      <c r="AA655"/>
      <c r="AB655"/>
      <c r="AC655"/>
      <c r="AD655"/>
      <c r="AE655" s="1"/>
      <c r="AF655" s="126"/>
      <c r="AG655"/>
      <c r="AH655"/>
      <c r="AI655"/>
      <c r="AJ655"/>
      <c r="AK655"/>
      <c r="AL655"/>
      <c r="AM655"/>
      <c r="AN655" s="1"/>
      <c r="AO655"/>
      <c r="AP655"/>
      <c r="AQ655"/>
    </row>
    <row r="656" spans="1:43" ht="12.75">
      <c r="A656"/>
      <c r="B656"/>
      <c r="C656"/>
      <c r="D656" s="138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Z656" s="1"/>
      <c r="AA656"/>
      <c r="AB656"/>
      <c r="AC656"/>
      <c r="AD656"/>
      <c r="AE656" s="1"/>
      <c r="AF656" s="126"/>
      <c r="AG656"/>
      <c r="AH656"/>
      <c r="AI656"/>
      <c r="AJ656"/>
      <c r="AK656"/>
      <c r="AL656"/>
      <c r="AM656"/>
      <c r="AN656" s="1"/>
      <c r="AO656"/>
      <c r="AP656"/>
      <c r="AQ656"/>
    </row>
    <row r="657" spans="1:43" ht="12.75">
      <c r="A657"/>
      <c r="B657"/>
      <c r="C657"/>
      <c r="D657" s="138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Z657" s="1"/>
      <c r="AA657"/>
      <c r="AB657"/>
      <c r="AC657"/>
      <c r="AD657"/>
      <c r="AE657" s="1"/>
      <c r="AF657" s="126"/>
      <c r="AG657"/>
      <c r="AH657"/>
      <c r="AI657"/>
      <c r="AJ657"/>
      <c r="AK657"/>
      <c r="AL657"/>
      <c r="AM657"/>
      <c r="AN657" s="1"/>
      <c r="AO657"/>
      <c r="AP657"/>
      <c r="AQ657"/>
    </row>
    <row r="658" spans="1:43" ht="12.75">
      <c r="A658"/>
      <c r="B658"/>
      <c r="C658"/>
      <c r="D658" s="13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Z658" s="1"/>
      <c r="AA658"/>
      <c r="AB658"/>
      <c r="AC658"/>
      <c r="AD658"/>
      <c r="AE658" s="1"/>
      <c r="AF658" s="126"/>
      <c r="AG658"/>
      <c r="AH658"/>
      <c r="AI658"/>
      <c r="AJ658"/>
      <c r="AK658"/>
      <c r="AL658"/>
      <c r="AM658"/>
      <c r="AN658" s="1"/>
      <c r="AO658"/>
      <c r="AP658"/>
      <c r="AQ658"/>
    </row>
    <row r="659" spans="1:43" ht="12.75">
      <c r="A659"/>
      <c r="B659"/>
      <c r="C659"/>
      <c r="D659" s="138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Z659" s="1"/>
      <c r="AA659"/>
      <c r="AB659"/>
      <c r="AC659"/>
      <c r="AD659"/>
      <c r="AE659" s="1"/>
      <c r="AF659" s="126"/>
      <c r="AG659"/>
      <c r="AH659"/>
      <c r="AI659"/>
      <c r="AJ659"/>
      <c r="AK659"/>
      <c r="AL659"/>
      <c r="AM659"/>
      <c r="AN659" s="1"/>
      <c r="AO659"/>
      <c r="AP659"/>
      <c r="AQ659"/>
    </row>
    <row r="660" spans="1:43" ht="12.75">
      <c r="A660"/>
      <c r="B660"/>
      <c r="C660"/>
      <c r="D660" s="138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Z660" s="1"/>
      <c r="AA660"/>
      <c r="AB660"/>
      <c r="AC660"/>
      <c r="AD660"/>
      <c r="AE660" s="1"/>
      <c r="AF660" s="126"/>
      <c r="AG660"/>
      <c r="AH660"/>
      <c r="AI660"/>
      <c r="AJ660"/>
      <c r="AK660"/>
      <c r="AL660"/>
      <c r="AM660"/>
      <c r="AN660" s="1"/>
      <c r="AO660"/>
      <c r="AP660"/>
      <c r="AQ660"/>
    </row>
    <row r="661" spans="1:43" ht="12.75">
      <c r="A661"/>
      <c r="B661"/>
      <c r="C661"/>
      <c r="D661" s="138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Z661" s="1"/>
      <c r="AA661"/>
      <c r="AB661"/>
      <c r="AC661"/>
      <c r="AD661"/>
      <c r="AE661" s="1"/>
      <c r="AF661" s="126"/>
      <c r="AG661"/>
      <c r="AH661"/>
      <c r="AI661"/>
      <c r="AJ661"/>
      <c r="AK661"/>
      <c r="AL661"/>
      <c r="AM661"/>
      <c r="AN661" s="1"/>
      <c r="AO661"/>
      <c r="AP661"/>
      <c r="AQ661"/>
    </row>
    <row r="662" spans="1:43" ht="12.75">
      <c r="A662"/>
      <c r="B662"/>
      <c r="C662"/>
      <c r="D662" s="138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Z662" s="1"/>
      <c r="AA662"/>
      <c r="AB662"/>
      <c r="AC662"/>
      <c r="AD662"/>
      <c r="AE662" s="1"/>
      <c r="AF662" s="126"/>
      <c r="AG662"/>
      <c r="AH662"/>
      <c r="AI662"/>
      <c r="AJ662"/>
      <c r="AK662"/>
      <c r="AL662"/>
      <c r="AM662"/>
      <c r="AN662" s="1"/>
      <c r="AO662"/>
      <c r="AP662"/>
      <c r="AQ662"/>
    </row>
    <row r="663" spans="1:43" ht="12.75">
      <c r="A663"/>
      <c r="B663"/>
      <c r="C663"/>
      <c r="D663" s="138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Z663" s="1"/>
      <c r="AA663"/>
      <c r="AB663"/>
      <c r="AC663"/>
      <c r="AD663"/>
      <c r="AE663" s="1"/>
      <c r="AF663" s="126"/>
      <c r="AG663"/>
      <c r="AH663"/>
      <c r="AI663"/>
      <c r="AJ663"/>
      <c r="AK663"/>
      <c r="AL663"/>
      <c r="AM663"/>
      <c r="AN663" s="1"/>
      <c r="AO663"/>
      <c r="AP663"/>
      <c r="AQ663"/>
    </row>
    <row r="664" spans="1:43" ht="12.75">
      <c r="A664"/>
      <c r="B664"/>
      <c r="C664"/>
      <c r="D664" s="138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Z664" s="1"/>
      <c r="AA664"/>
      <c r="AB664"/>
      <c r="AC664"/>
      <c r="AD664"/>
      <c r="AE664" s="1"/>
      <c r="AF664" s="126"/>
      <c r="AG664"/>
      <c r="AH664"/>
      <c r="AI664"/>
      <c r="AJ664"/>
      <c r="AK664"/>
      <c r="AL664"/>
      <c r="AM664"/>
      <c r="AN664" s="1"/>
      <c r="AO664"/>
      <c r="AP664"/>
      <c r="AQ664"/>
    </row>
    <row r="665" spans="1:43" ht="12.75">
      <c r="A665"/>
      <c r="B665"/>
      <c r="C665"/>
      <c r="D665" s="138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Z665" s="1"/>
      <c r="AA665"/>
      <c r="AB665"/>
      <c r="AC665"/>
      <c r="AD665"/>
      <c r="AE665" s="1"/>
      <c r="AF665" s="126"/>
      <c r="AG665"/>
      <c r="AH665"/>
      <c r="AI665"/>
      <c r="AJ665"/>
      <c r="AK665"/>
      <c r="AL665"/>
      <c r="AM665"/>
      <c r="AN665" s="1"/>
      <c r="AO665"/>
      <c r="AP665"/>
      <c r="AQ665"/>
    </row>
    <row r="666" spans="1:43" ht="12.75">
      <c r="A666"/>
      <c r="B666"/>
      <c r="C666"/>
      <c r="D666" s="138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Z666" s="1"/>
      <c r="AA666"/>
      <c r="AB666"/>
      <c r="AC666"/>
      <c r="AD666"/>
      <c r="AE666" s="1"/>
      <c r="AF666" s="126"/>
      <c r="AG666"/>
      <c r="AH666"/>
      <c r="AI666"/>
      <c r="AJ666"/>
      <c r="AK666"/>
      <c r="AL666"/>
      <c r="AM666"/>
      <c r="AN666" s="1"/>
      <c r="AO666"/>
      <c r="AP666"/>
      <c r="AQ666"/>
    </row>
    <row r="667" spans="1:43" ht="12.75">
      <c r="A667"/>
      <c r="B667"/>
      <c r="C667"/>
      <c r="D667" s="138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Z667" s="1"/>
      <c r="AA667"/>
      <c r="AB667"/>
      <c r="AC667"/>
      <c r="AD667"/>
      <c r="AE667" s="1"/>
      <c r="AF667" s="126"/>
      <c r="AG667"/>
      <c r="AH667"/>
      <c r="AI667"/>
      <c r="AJ667"/>
      <c r="AK667"/>
      <c r="AL667"/>
      <c r="AM667"/>
      <c r="AN667" s="1"/>
      <c r="AO667"/>
      <c r="AP667"/>
      <c r="AQ667"/>
    </row>
    <row r="668" spans="1:43" ht="12.75">
      <c r="A668"/>
      <c r="B668"/>
      <c r="C668"/>
      <c r="D668" s="13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Z668" s="1"/>
      <c r="AA668"/>
      <c r="AB668"/>
      <c r="AC668"/>
      <c r="AD668"/>
      <c r="AE668" s="1"/>
      <c r="AF668" s="126"/>
      <c r="AG668"/>
      <c r="AH668"/>
      <c r="AI668"/>
      <c r="AJ668"/>
      <c r="AK668"/>
      <c r="AL668"/>
      <c r="AM668"/>
      <c r="AN668" s="1"/>
      <c r="AO668"/>
      <c r="AP668"/>
      <c r="AQ668"/>
    </row>
    <row r="669" spans="1:43" ht="12.75">
      <c r="A669"/>
      <c r="B669"/>
      <c r="C669"/>
      <c r="D669" s="138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Z669" s="1"/>
      <c r="AA669"/>
      <c r="AB669"/>
      <c r="AC669"/>
      <c r="AD669"/>
      <c r="AE669" s="1"/>
      <c r="AF669" s="126"/>
      <c r="AG669"/>
      <c r="AH669"/>
      <c r="AI669"/>
      <c r="AJ669"/>
      <c r="AK669"/>
      <c r="AL669"/>
      <c r="AM669"/>
      <c r="AN669" s="1"/>
      <c r="AO669"/>
      <c r="AP669"/>
      <c r="AQ669"/>
    </row>
    <row r="670" spans="1:43" ht="12.75">
      <c r="A670"/>
      <c r="B670"/>
      <c r="C670"/>
      <c r="D670" s="138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Z670" s="1"/>
      <c r="AA670"/>
      <c r="AB670"/>
      <c r="AC670"/>
      <c r="AD670"/>
      <c r="AE670" s="1"/>
      <c r="AF670" s="126"/>
      <c r="AG670"/>
      <c r="AH670"/>
      <c r="AI670"/>
      <c r="AJ670"/>
      <c r="AK670"/>
      <c r="AL670"/>
      <c r="AM670"/>
      <c r="AN670" s="1"/>
      <c r="AO670"/>
      <c r="AP670"/>
      <c r="AQ670"/>
    </row>
    <row r="671" spans="1:43" ht="12.75">
      <c r="A671"/>
      <c r="B671"/>
      <c r="C671"/>
      <c r="D671" s="138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Z671" s="1"/>
      <c r="AA671"/>
      <c r="AB671"/>
      <c r="AC671"/>
      <c r="AD671"/>
      <c r="AE671" s="1"/>
      <c r="AF671" s="126"/>
      <c r="AG671"/>
      <c r="AH671"/>
      <c r="AI671"/>
      <c r="AJ671"/>
      <c r="AK671"/>
      <c r="AL671"/>
      <c r="AM671"/>
      <c r="AN671" s="1"/>
      <c r="AO671"/>
      <c r="AP671"/>
      <c r="AQ671"/>
    </row>
    <row r="672" spans="1:43" ht="12.75">
      <c r="A672"/>
      <c r="B672"/>
      <c r="C672"/>
      <c r="D672" s="138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Z672" s="1"/>
      <c r="AA672"/>
      <c r="AB672"/>
      <c r="AC672"/>
      <c r="AD672"/>
      <c r="AE672" s="1"/>
      <c r="AF672" s="126"/>
      <c r="AG672"/>
      <c r="AH672"/>
      <c r="AI672"/>
      <c r="AJ672"/>
      <c r="AK672"/>
      <c r="AL672"/>
      <c r="AM672"/>
      <c r="AN672" s="1"/>
      <c r="AO672"/>
      <c r="AP672"/>
      <c r="AQ672"/>
    </row>
    <row r="673" spans="1:43" ht="12.75">
      <c r="A673"/>
      <c r="B673"/>
      <c r="C673"/>
      <c r="D673" s="138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Z673" s="1"/>
      <c r="AA673"/>
      <c r="AB673"/>
      <c r="AC673"/>
      <c r="AD673"/>
      <c r="AE673" s="1"/>
      <c r="AF673" s="126"/>
      <c r="AG673"/>
      <c r="AH673"/>
      <c r="AI673"/>
      <c r="AJ673"/>
      <c r="AK673"/>
      <c r="AL673"/>
      <c r="AM673"/>
      <c r="AN673" s="1"/>
      <c r="AO673"/>
      <c r="AP673"/>
      <c r="AQ673"/>
    </row>
    <row r="674" spans="1:43" ht="12.75">
      <c r="A674"/>
      <c r="B674"/>
      <c r="C674"/>
      <c r="D674" s="138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Z674" s="1"/>
      <c r="AA674"/>
      <c r="AB674"/>
      <c r="AC674"/>
      <c r="AD674"/>
      <c r="AE674" s="1"/>
      <c r="AF674" s="126"/>
      <c r="AG674"/>
      <c r="AH674"/>
      <c r="AI674"/>
      <c r="AJ674"/>
      <c r="AK674"/>
      <c r="AL674"/>
      <c r="AM674"/>
      <c r="AN674" s="1"/>
      <c r="AO674"/>
      <c r="AP674"/>
      <c r="AQ674"/>
    </row>
    <row r="675" spans="1:43" ht="12.75">
      <c r="A675"/>
      <c r="B675"/>
      <c r="C675"/>
      <c r="D675" s="138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Z675" s="1"/>
      <c r="AA675"/>
      <c r="AB675"/>
      <c r="AC675"/>
      <c r="AD675"/>
      <c r="AE675" s="1"/>
      <c r="AF675" s="126"/>
      <c r="AG675"/>
      <c r="AH675"/>
      <c r="AI675"/>
      <c r="AJ675"/>
      <c r="AK675"/>
      <c r="AL675"/>
      <c r="AM675"/>
      <c r="AN675" s="1"/>
      <c r="AO675"/>
      <c r="AP675"/>
      <c r="AQ675"/>
    </row>
    <row r="676" spans="1:43" ht="12.75">
      <c r="A676"/>
      <c r="B676"/>
      <c r="C676"/>
      <c r="D676" s="138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Z676" s="1"/>
      <c r="AA676"/>
      <c r="AB676"/>
      <c r="AC676"/>
      <c r="AD676"/>
      <c r="AE676" s="1"/>
      <c r="AF676" s="126"/>
      <c r="AG676"/>
      <c r="AH676"/>
      <c r="AI676"/>
      <c r="AJ676"/>
      <c r="AK676"/>
      <c r="AL676"/>
      <c r="AM676"/>
      <c r="AN676" s="1"/>
      <c r="AO676"/>
      <c r="AP676"/>
      <c r="AQ676"/>
    </row>
    <row r="677" spans="1:43" ht="12.75">
      <c r="A677"/>
      <c r="B677"/>
      <c r="C677"/>
      <c r="D677" s="138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Z677" s="1"/>
      <c r="AA677"/>
      <c r="AB677"/>
      <c r="AC677"/>
      <c r="AD677"/>
      <c r="AE677" s="1"/>
      <c r="AF677" s="126"/>
      <c r="AG677"/>
      <c r="AH677"/>
      <c r="AI677"/>
      <c r="AJ677"/>
      <c r="AK677"/>
      <c r="AL677"/>
      <c r="AM677"/>
      <c r="AN677" s="1"/>
      <c r="AO677"/>
      <c r="AP677"/>
      <c r="AQ677"/>
    </row>
    <row r="678" spans="1:43" ht="12.75">
      <c r="A678"/>
      <c r="B678"/>
      <c r="C678"/>
      <c r="D678" s="13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Z678" s="1"/>
      <c r="AA678"/>
      <c r="AB678"/>
      <c r="AC678"/>
      <c r="AD678"/>
      <c r="AE678" s="1"/>
      <c r="AF678" s="126"/>
      <c r="AG678"/>
      <c r="AH678"/>
      <c r="AI678"/>
      <c r="AJ678"/>
      <c r="AK678"/>
      <c r="AL678"/>
      <c r="AM678"/>
      <c r="AN678" s="1"/>
      <c r="AO678"/>
      <c r="AP678"/>
      <c r="AQ678"/>
    </row>
    <row r="679" spans="1:43" ht="12.75">
      <c r="A679"/>
      <c r="B679"/>
      <c r="C679"/>
      <c r="D679" s="138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Z679" s="1"/>
      <c r="AA679"/>
      <c r="AB679"/>
      <c r="AC679"/>
      <c r="AD679"/>
      <c r="AE679" s="1"/>
      <c r="AF679" s="126"/>
      <c r="AG679"/>
      <c r="AH679"/>
      <c r="AI679"/>
      <c r="AJ679"/>
      <c r="AK679"/>
      <c r="AL679"/>
      <c r="AM679"/>
      <c r="AN679" s="1"/>
      <c r="AO679"/>
      <c r="AP679"/>
      <c r="AQ679"/>
    </row>
    <row r="680" spans="1:43" ht="12.75">
      <c r="A680"/>
      <c r="B680"/>
      <c r="C680"/>
      <c r="D680" s="138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Z680" s="1"/>
      <c r="AA680"/>
      <c r="AB680"/>
      <c r="AC680"/>
      <c r="AD680"/>
      <c r="AE680" s="1"/>
      <c r="AF680" s="126"/>
      <c r="AG680"/>
      <c r="AH680"/>
      <c r="AI680"/>
      <c r="AJ680"/>
      <c r="AK680"/>
      <c r="AL680"/>
      <c r="AM680"/>
      <c r="AN680" s="1"/>
      <c r="AO680"/>
      <c r="AP680"/>
      <c r="AQ680"/>
    </row>
    <row r="681" spans="1:43" ht="12.75">
      <c r="A681"/>
      <c r="B681"/>
      <c r="C681"/>
      <c r="D681" s="138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Z681" s="1"/>
      <c r="AA681"/>
      <c r="AB681"/>
      <c r="AC681"/>
      <c r="AD681"/>
      <c r="AE681" s="1"/>
      <c r="AF681" s="126"/>
      <c r="AG681"/>
      <c r="AH681"/>
      <c r="AI681"/>
      <c r="AJ681"/>
      <c r="AK681"/>
      <c r="AL681"/>
      <c r="AM681"/>
      <c r="AN681" s="1"/>
      <c r="AO681"/>
      <c r="AP681"/>
      <c r="AQ681"/>
    </row>
    <row r="682" spans="1:43" ht="12.75">
      <c r="A682"/>
      <c r="B682"/>
      <c r="C682"/>
      <c r="D682" s="138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Z682" s="1"/>
      <c r="AA682"/>
      <c r="AB682"/>
      <c r="AC682"/>
      <c r="AD682"/>
      <c r="AE682" s="1"/>
      <c r="AF682" s="126"/>
      <c r="AG682"/>
      <c r="AH682"/>
      <c r="AI682"/>
      <c r="AJ682"/>
      <c r="AK682"/>
      <c r="AL682"/>
      <c r="AM682"/>
      <c r="AN682" s="1"/>
      <c r="AO682"/>
      <c r="AP682"/>
      <c r="AQ682"/>
    </row>
    <row r="683" spans="1:43" ht="12.75">
      <c r="A683"/>
      <c r="B683"/>
      <c r="C683"/>
      <c r="D683" s="138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Z683" s="1"/>
      <c r="AA683"/>
      <c r="AB683"/>
      <c r="AC683"/>
      <c r="AD683"/>
      <c r="AE683" s="1"/>
      <c r="AF683" s="126"/>
      <c r="AG683"/>
      <c r="AH683"/>
      <c r="AI683"/>
      <c r="AJ683"/>
      <c r="AK683"/>
      <c r="AL683"/>
      <c r="AM683"/>
      <c r="AN683" s="1"/>
      <c r="AO683"/>
      <c r="AP683"/>
      <c r="AQ683"/>
    </row>
    <row r="684" spans="1:43" ht="12.75">
      <c r="A684"/>
      <c r="B684"/>
      <c r="C684"/>
      <c r="D684" s="138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Z684" s="1"/>
      <c r="AA684"/>
      <c r="AB684"/>
      <c r="AC684"/>
      <c r="AD684"/>
      <c r="AE684" s="1"/>
      <c r="AF684" s="126"/>
      <c r="AG684"/>
      <c r="AH684"/>
      <c r="AI684"/>
      <c r="AJ684"/>
      <c r="AK684"/>
      <c r="AL684"/>
      <c r="AM684"/>
      <c r="AN684" s="1"/>
      <c r="AO684"/>
      <c r="AP684"/>
      <c r="AQ684"/>
    </row>
    <row r="685" spans="1:43" ht="12.75">
      <c r="A685"/>
      <c r="B685"/>
      <c r="C685"/>
      <c r="D685" s="138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Z685" s="1"/>
      <c r="AA685"/>
      <c r="AB685"/>
      <c r="AC685"/>
      <c r="AD685"/>
      <c r="AE685" s="1"/>
      <c r="AF685" s="126"/>
      <c r="AG685"/>
      <c r="AH685"/>
      <c r="AI685"/>
      <c r="AJ685"/>
      <c r="AK685"/>
      <c r="AL685"/>
      <c r="AM685"/>
      <c r="AN685" s="1"/>
      <c r="AO685"/>
      <c r="AP685"/>
      <c r="AQ685"/>
    </row>
    <row r="686" spans="1:43" ht="12.75">
      <c r="A686"/>
      <c r="B686"/>
      <c r="C686"/>
      <c r="D686" s="138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Z686" s="1"/>
      <c r="AA686"/>
      <c r="AB686"/>
      <c r="AC686"/>
      <c r="AD686"/>
      <c r="AE686" s="1"/>
      <c r="AF686" s="126"/>
      <c r="AG686"/>
      <c r="AH686"/>
      <c r="AI686"/>
      <c r="AJ686"/>
      <c r="AK686"/>
      <c r="AL686"/>
      <c r="AM686"/>
      <c r="AN686" s="1"/>
      <c r="AO686"/>
      <c r="AP686"/>
      <c r="AQ686"/>
    </row>
    <row r="687" spans="1:43" ht="12.75">
      <c r="A687"/>
      <c r="B687"/>
      <c r="C687"/>
      <c r="D687" s="138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Z687" s="1"/>
      <c r="AA687"/>
      <c r="AB687"/>
      <c r="AC687"/>
      <c r="AD687"/>
      <c r="AE687" s="1"/>
      <c r="AF687" s="126"/>
      <c r="AG687"/>
      <c r="AH687"/>
      <c r="AI687"/>
      <c r="AJ687"/>
      <c r="AK687"/>
      <c r="AL687"/>
      <c r="AM687"/>
      <c r="AN687" s="1"/>
      <c r="AO687"/>
      <c r="AP687"/>
      <c r="AQ687"/>
    </row>
    <row r="688" spans="1:43" ht="12.75">
      <c r="A688"/>
      <c r="B688"/>
      <c r="C688"/>
      <c r="D688" s="13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Z688" s="1"/>
      <c r="AA688"/>
      <c r="AB688"/>
      <c r="AC688"/>
      <c r="AD688"/>
      <c r="AE688" s="1"/>
      <c r="AF688" s="126"/>
      <c r="AG688"/>
      <c r="AH688"/>
      <c r="AI688"/>
      <c r="AJ688"/>
      <c r="AK688"/>
      <c r="AL688"/>
      <c r="AM688"/>
      <c r="AN688" s="1"/>
      <c r="AO688"/>
      <c r="AP688"/>
      <c r="AQ688"/>
    </row>
    <row r="689" spans="1:43" ht="12.75">
      <c r="A689"/>
      <c r="B689"/>
      <c r="C689"/>
      <c r="D689" s="138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Z689" s="1"/>
      <c r="AA689"/>
      <c r="AB689"/>
      <c r="AC689"/>
      <c r="AD689"/>
      <c r="AE689" s="1"/>
      <c r="AF689" s="126"/>
      <c r="AG689"/>
      <c r="AH689"/>
      <c r="AI689"/>
      <c r="AJ689"/>
      <c r="AK689"/>
      <c r="AL689"/>
      <c r="AM689"/>
      <c r="AN689" s="1"/>
      <c r="AO689"/>
      <c r="AP689"/>
      <c r="AQ689"/>
    </row>
    <row r="690" spans="1:43" ht="12.75">
      <c r="A690"/>
      <c r="B690"/>
      <c r="C690"/>
      <c r="D690" s="138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Z690" s="1"/>
      <c r="AA690"/>
      <c r="AB690"/>
      <c r="AC690"/>
      <c r="AD690"/>
      <c r="AE690" s="1"/>
      <c r="AF690" s="126"/>
      <c r="AG690"/>
      <c r="AH690"/>
      <c r="AI690"/>
      <c r="AJ690"/>
      <c r="AK690"/>
      <c r="AL690"/>
      <c r="AM690"/>
      <c r="AN690" s="1"/>
      <c r="AO690"/>
      <c r="AP690"/>
      <c r="AQ690"/>
    </row>
    <row r="691" spans="1:43" ht="12.75">
      <c r="A691"/>
      <c r="B691"/>
      <c r="C691"/>
      <c r="D691" s="138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Z691" s="1"/>
      <c r="AA691"/>
      <c r="AB691"/>
      <c r="AC691"/>
      <c r="AD691"/>
      <c r="AE691" s="1"/>
      <c r="AF691" s="126"/>
      <c r="AG691"/>
      <c r="AH691"/>
      <c r="AI691"/>
      <c r="AJ691"/>
      <c r="AK691"/>
      <c r="AL691"/>
      <c r="AM691"/>
      <c r="AN691" s="1"/>
      <c r="AO691"/>
      <c r="AP691"/>
      <c r="AQ691"/>
    </row>
    <row r="692" spans="1:43" ht="12.75">
      <c r="A692"/>
      <c r="B692"/>
      <c r="C692"/>
      <c r="D692" s="138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Z692" s="1"/>
      <c r="AA692"/>
      <c r="AB692"/>
      <c r="AC692"/>
      <c r="AD692"/>
      <c r="AE692" s="1"/>
      <c r="AF692" s="126"/>
      <c r="AG692"/>
      <c r="AH692"/>
      <c r="AI692"/>
      <c r="AJ692"/>
      <c r="AK692"/>
      <c r="AL692"/>
      <c r="AM692"/>
      <c r="AN692" s="1"/>
      <c r="AO692"/>
      <c r="AP692"/>
      <c r="AQ692"/>
    </row>
    <row r="693" spans="1:43" ht="12.75">
      <c r="A693"/>
      <c r="B693"/>
      <c r="C693"/>
      <c r="D693" s="138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Z693" s="1"/>
      <c r="AA693"/>
      <c r="AB693"/>
      <c r="AC693"/>
      <c r="AD693"/>
      <c r="AE693" s="1"/>
      <c r="AF693" s="126"/>
      <c r="AG693"/>
      <c r="AH693"/>
      <c r="AI693"/>
      <c r="AJ693"/>
      <c r="AK693"/>
      <c r="AL693"/>
      <c r="AM693"/>
      <c r="AN693" s="1"/>
      <c r="AO693"/>
      <c r="AP693"/>
      <c r="AQ693"/>
    </row>
    <row r="694" spans="1:43" ht="12.75">
      <c r="A694"/>
      <c r="B694"/>
      <c r="C694"/>
      <c r="D694" s="138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Z694" s="1"/>
      <c r="AA694"/>
      <c r="AB694"/>
      <c r="AC694"/>
      <c r="AD694"/>
      <c r="AE694" s="1"/>
      <c r="AF694" s="126"/>
      <c r="AG694"/>
      <c r="AH694"/>
      <c r="AI694"/>
      <c r="AJ694"/>
      <c r="AK694"/>
      <c r="AL694"/>
      <c r="AM694"/>
      <c r="AN694" s="1"/>
      <c r="AO694"/>
      <c r="AP694"/>
      <c r="AQ694"/>
    </row>
    <row r="695" spans="1:43" ht="12.75">
      <c r="A695"/>
      <c r="B695"/>
      <c r="C695"/>
      <c r="D695" s="138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Z695" s="1"/>
      <c r="AA695"/>
      <c r="AB695"/>
      <c r="AC695"/>
      <c r="AD695"/>
      <c r="AE695" s="1"/>
      <c r="AF695" s="126"/>
      <c r="AG695"/>
      <c r="AH695"/>
      <c r="AI695"/>
      <c r="AJ695"/>
      <c r="AK695"/>
      <c r="AL695"/>
      <c r="AM695"/>
      <c r="AN695" s="1"/>
      <c r="AO695"/>
      <c r="AP695"/>
      <c r="AQ695"/>
    </row>
    <row r="696" spans="1:43" ht="12.75">
      <c r="A696"/>
      <c r="B696"/>
      <c r="C696"/>
      <c r="D696" s="138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Z696" s="1"/>
      <c r="AA696"/>
      <c r="AB696"/>
      <c r="AC696"/>
      <c r="AD696"/>
      <c r="AE696" s="1"/>
      <c r="AF696" s="126"/>
      <c r="AG696"/>
      <c r="AH696"/>
      <c r="AI696"/>
      <c r="AJ696"/>
      <c r="AK696"/>
      <c r="AL696"/>
      <c r="AM696"/>
      <c r="AN696" s="1"/>
      <c r="AO696"/>
      <c r="AP696"/>
      <c r="AQ696"/>
    </row>
    <row r="697" spans="1:43" ht="12.75">
      <c r="A697"/>
      <c r="B697"/>
      <c r="C697"/>
      <c r="D697" s="138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Z697" s="1"/>
      <c r="AA697"/>
      <c r="AB697"/>
      <c r="AC697"/>
      <c r="AD697"/>
      <c r="AE697" s="1"/>
      <c r="AF697" s="126"/>
      <c r="AG697"/>
      <c r="AH697"/>
      <c r="AI697"/>
      <c r="AJ697"/>
      <c r="AK697"/>
      <c r="AL697"/>
      <c r="AM697"/>
      <c r="AN697" s="1"/>
      <c r="AO697"/>
      <c r="AP697"/>
      <c r="AQ697"/>
    </row>
    <row r="698" spans="1:43" ht="12.75">
      <c r="A698"/>
      <c r="B698"/>
      <c r="C698"/>
      <c r="D698" s="13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Z698" s="1"/>
      <c r="AA698"/>
      <c r="AB698"/>
      <c r="AC698"/>
      <c r="AD698"/>
      <c r="AE698" s="1"/>
      <c r="AF698" s="126"/>
      <c r="AG698"/>
      <c r="AH698"/>
      <c r="AI698"/>
      <c r="AJ698"/>
      <c r="AK698"/>
      <c r="AL698"/>
      <c r="AM698"/>
      <c r="AN698" s="1"/>
      <c r="AO698"/>
      <c r="AP698"/>
      <c r="AQ698"/>
    </row>
    <row r="699" spans="1:43" ht="12.75">
      <c r="A699"/>
      <c r="B699"/>
      <c r="C699"/>
      <c r="D699" s="138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Z699" s="1"/>
      <c r="AA699"/>
      <c r="AB699"/>
      <c r="AC699"/>
      <c r="AD699"/>
      <c r="AE699" s="1"/>
      <c r="AF699" s="126"/>
      <c r="AG699"/>
      <c r="AH699"/>
      <c r="AI699"/>
      <c r="AJ699"/>
      <c r="AK699"/>
      <c r="AL699"/>
      <c r="AM699"/>
      <c r="AN699" s="1"/>
      <c r="AO699"/>
      <c r="AP699"/>
      <c r="AQ699"/>
    </row>
    <row r="700" spans="1:43" ht="12.75">
      <c r="A700"/>
      <c r="B700"/>
      <c r="C700"/>
      <c r="D700" s="138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Z700" s="1"/>
      <c r="AA700"/>
      <c r="AB700"/>
      <c r="AC700"/>
      <c r="AD700"/>
      <c r="AE700" s="1"/>
      <c r="AF700" s="126"/>
      <c r="AG700"/>
      <c r="AH700"/>
      <c r="AI700"/>
      <c r="AJ700"/>
      <c r="AK700"/>
      <c r="AL700"/>
      <c r="AM700"/>
      <c r="AN700" s="1"/>
      <c r="AO700"/>
      <c r="AP700"/>
      <c r="AQ700"/>
    </row>
    <row r="701" spans="1:43" ht="12.75">
      <c r="A701"/>
      <c r="B701"/>
      <c r="C701"/>
      <c r="D701" s="138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Z701" s="1"/>
      <c r="AA701"/>
      <c r="AB701"/>
      <c r="AC701"/>
      <c r="AD701"/>
      <c r="AE701" s="1"/>
      <c r="AF701" s="126"/>
      <c r="AG701"/>
      <c r="AH701"/>
      <c r="AI701"/>
      <c r="AJ701"/>
      <c r="AK701"/>
      <c r="AL701"/>
      <c r="AM701"/>
      <c r="AN701" s="1"/>
      <c r="AO701"/>
      <c r="AP701"/>
      <c r="AQ701"/>
    </row>
    <row r="702" spans="1:43" ht="12.75">
      <c r="A702"/>
      <c r="B702"/>
      <c r="C702"/>
      <c r="D702" s="138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Z702" s="1"/>
      <c r="AA702"/>
      <c r="AB702"/>
      <c r="AC702"/>
      <c r="AD702"/>
      <c r="AE702" s="1"/>
      <c r="AF702" s="126"/>
      <c r="AG702"/>
      <c r="AH702"/>
      <c r="AI702"/>
      <c r="AJ702"/>
      <c r="AK702"/>
      <c r="AL702"/>
      <c r="AM702"/>
      <c r="AN702" s="1"/>
      <c r="AO702"/>
      <c r="AP702"/>
      <c r="AQ702"/>
    </row>
    <row r="703" spans="1:43" ht="12.75">
      <c r="A703"/>
      <c r="B703"/>
      <c r="C703"/>
      <c r="D703" s="138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Z703" s="1"/>
      <c r="AA703"/>
      <c r="AB703"/>
      <c r="AC703"/>
      <c r="AD703"/>
      <c r="AE703" s="1"/>
      <c r="AF703" s="126"/>
      <c r="AG703"/>
      <c r="AH703"/>
      <c r="AI703"/>
      <c r="AJ703"/>
      <c r="AK703"/>
      <c r="AL703"/>
      <c r="AM703"/>
      <c r="AN703" s="1"/>
      <c r="AO703"/>
      <c r="AP703"/>
      <c r="AQ703"/>
    </row>
    <row r="704" spans="1:43" ht="12.75">
      <c r="A704"/>
      <c r="B704"/>
      <c r="C704"/>
      <c r="D704" s="138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Z704" s="1"/>
      <c r="AA704"/>
      <c r="AB704"/>
      <c r="AC704"/>
      <c r="AD704"/>
      <c r="AE704" s="1"/>
      <c r="AF704" s="126"/>
      <c r="AG704"/>
      <c r="AH704"/>
      <c r="AI704"/>
      <c r="AJ704"/>
      <c r="AK704"/>
      <c r="AL704"/>
      <c r="AM704"/>
      <c r="AN704" s="1"/>
      <c r="AO704"/>
      <c r="AP704"/>
      <c r="AQ704"/>
    </row>
    <row r="705" spans="1:43" ht="12.75">
      <c r="A705"/>
      <c r="B705"/>
      <c r="C705"/>
      <c r="D705" s="138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Z705" s="1"/>
      <c r="AA705"/>
      <c r="AB705"/>
      <c r="AC705"/>
      <c r="AD705"/>
      <c r="AE705" s="1"/>
      <c r="AF705" s="126"/>
      <c r="AG705"/>
      <c r="AH705"/>
      <c r="AI705"/>
      <c r="AJ705"/>
      <c r="AK705"/>
      <c r="AL705"/>
      <c r="AM705"/>
      <c r="AN705" s="1"/>
      <c r="AO705"/>
      <c r="AP705"/>
      <c r="AQ705"/>
    </row>
    <row r="706" spans="1:43" ht="12.75">
      <c r="A706"/>
      <c r="B706"/>
      <c r="C706"/>
      <c r="D706" s="138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Z706" s="1"/>
      <c r="AA706"/>
      <c r="AB706"/>
      <c r="AC706"/>
      <c r="AD706"/>
      <c r="AE706" s="1"/>
      <c r="AF706" s="126"/>
      <c r="AG706"/>
      <c r="AH706"/>
      <c r="AI706"/>
      <c r="AJ706"/>
      <c r="AK706"/>
      <c r="AL706"/>
      <c r="AM706"/>
      <c r="AN706" s="1"/>
      <c r="AO706"/>
      <c r="AP706"/>
      <c r="AQ706"/>
    </row>
    <row r="707" spans="1:43" ht="12.75">
      <c r="A707"/>
      <c r="B707"/>
      <c r="C707"/>
      <c r="D707" s="138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Z707" s="1"/>
      <c r="AA707"/>
      <c r="AB707"/>
      <c r="AC707"/>
      <c r="AD707"/>
      <c r="AE707" s="1"/>
      <c r="AF707" s="126"/>
      <c r="AG707"/>
      <c r="AH707"/>
      <c r="AI707"/>
      <c r="AJ707"/>
      <c r="AK707"/>
      <c r="AL707"/>
      <c r="AM707"/>
      <c r="AN707" s="1"/>
      <c r="AO707"/>
      <c r="AP707"/>
      <c r="AQ707"/>
    </row>
    <row r="708" spans="1:43" ht="12.75">
      <c r="A708"/>
      <c r="B708"/>
      <c r="C708"/>
      <c r="D708" s="13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Z708" s="1"/>
      <c r="AA708"/>
      <c r="AB708"/>
      <c r="AC708"/>
      <c r="AD708"/>
      <c r="AE708" s="1"/>
      <c r="AF708" s="126"/>
      <c r="AG708"/>
      <c r="AH708"/>
      <c r="AI708"/>
      <c r="AJ708"/>
      <c r="AK708"/>
      <c r="AL708"/>
      <c r="AM708"/>
      <c r="AN708" s="1"/>
      <c r="AO708"/>
      <c r="AP708"/>
      <c r="AQ708"/>
    </row>
    <row r="709" spans="1:43" ht="12.75">
      <c r="A709"/>
      <c r="B709"/>
      <c r="C709"/>
      <c r="D709" s="138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Z709" s="1"/>
      <c r="AA709"/>
      <c r="AB709"/>
      <c r="AC709"/>
      <c r="AD709"/>
      <c r="AE709" s="1"/>
      <c r="AF709" s="126"/>
      <c r="AG709"/>
      <c r="AH709"/>
      <c r="AI709"/>
      <c r="AJ709"/>
      <c r="AK709"/>
      <c r="AL709"/>
      <c r="AM709"/>
      <c r="AN709" s="1"/>
      <c r="AO709"/>
      <c r="AP709"/>
      <c r="AQ709"/>
    </row>
    <row r="710" spans="1:43" ht="12.75">
      <c r="A710"/>
      <c r="B710"/>
      <c r="C710"/>
      <c r="D710" s="138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Z710" s="1"/>
      <c r="AA710"/>
      <c r="AB710"/>
      <c r="AC710"/>
      <c r="AD710"/>
      <c r="AE710" s="1"/>
      <c r="AF710" s="126"/>
      <c r="AG710"/>
      <c r="AH710"/>
      <c r="AI710"/>
      <c r="AJ710"/>
      <c r="AK710"/>
      <c r="AL710"/>
      <c r="AM710"/>
      <c r="AN710" s="1"/>
      <c r="AO710"/>
      <c r="AP710"/>
      <c r="AQ710"/>
    </row>
    <row r="711" spans="1:43" ht="12.75">
      <c r="A711"/>
      <c r="B711"/>
      <c r="C711"/>
      <c r="D711" s="138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Z711" s="1"/>
      <c r="AA711"/>
      <c r="AB711"/>
      <c r="AC711"/>
      <c r="AD711"/>
      <c r="AE711" s="1"/>
      <c r="AF711" s="126"/>
      <c r="AG711"/>
      <c r="AH711"/>
      <c r="AI711"/>
      <c r="AJ711"/>
      <c r="AK711"/>
      <c r="AL711"/>
      <c r="AM711"/>
      <c r="AN711" s="1"/>
      <c r="AO711"/>
      <c r="AP711"/>
      <c r="AQ711"/>
    </row>
    <row r="712" spans="1:43" ht="12.75">
      <c r="A712"/>
      <c r="B712"/>
      <c r="C712"/>
      <c r="D712" s="138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Z712" s="1"/>
      <c r="AA712"/>
      <c r="AB712"/>
      <c r="AC712"/>
      <c r="AD712"/>
      <c r="AE712" s="1"/>
      <c r="AF712" s="126"/>
      <c r="AG712"/>
      <c r="AH712"/>
      <c r="AI712"/>
      <c r="AJ712"/>
      <c r="AK712"/>
      <c r="AL712"/>
      <c r="AM712"/>
      <c r="AN712" s="1"/>
      <c r="AO712"/>
      <c r="AP712"/>
      <c r="AQ712"/>
    </row>
    <row r="713" spans="1:43" ht="12.75">
      <c r="A713"/>
      <c r="B713"/>
      <c r="C713"/>
      <c r="D713" s="138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Z713" s="1"/>
      <c r="AA713"/>
      <c r="AB713"/>
      <c r="AC713"/>
      <c r="AD713"/>
      <c r="AE713" s="1"/>
      <c r="AF713" s="126"/>
      <c r="AG713"/>
      <c r="AH713"/>
      <c r="AI713"/>
      <c r="AJ713"/>
      <c r="AK713"/>
      <c r="AL713"/>
      <c r="AM713"/>
      <c r="AN713" s="1"/>
      <c r="AO713"/>
      <c r="AP713"/>
      <c r="AQ713"/>
    </row>
    <row r="714" spans="1:43" ht="12.75">
      <c r="A714"/>
      <c r="B714"/>
      <c r="C714"/>
      <c r="D714" s="138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Z714" s="1"/>
      <c r="AA714"/>
      <c r="AB714"/>
      <c r="AC714"/>
      <c r="AD714"/>
      <c r="AE714" s="1"/>
      <c r="AF714" s="126"/>
      <c r="AG714"/>
      <c r="AH714"/>
      <c r="AI714"/>
      <c r="AJ714"/>
      <c r="AK714"/>
      <c r="AL714"/>
      <c r="AM714"/>
      <c r="AN714" s="1"/>
      <c r="AO714"/>
      <c r="AP714"/>
      <c r="AQ714"/>
    </row>
    <row r="715" spans="1:43" ht="12.75">
      <c r="A715"/>
      <c r="B715"/>
      <c r="C715"/>
      <c r="D715" s="138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Z715" s="1"/>
      <c r="AA715"/>
      <c r="AB715"/>
      <c r="AC715"/>
      <c r="AD715"/>
      <c r="AE715" s="1"/>
      <c r="AF715" s="126"/>
      <c r="AG715"/>
      <c r="AH715"/>
      <c r="AI715"/>
      <c r="AJ715"/>
      <c r="AK715"/>
      <c r="AL715"/>
      <c r="AM715"/>
      <c r="AN715" s="1"/>
      <c r="AO715"/>
      <c r="AP715"/>
      <c r="AQ715"/>
    </row>
    <row r="716" spans="1:43" ht="12.75">
      <c r="A716"/>
      <c r="B716"/>
      <c r="C716"/>
      <c r="D716" s="138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Z716" s="1"/>
      <c r="AA716"/>
      <c r="AB716"/>
      <c r="AC716"/>
      <c r="AD716"/>
      <c r="AE716" s="1"/>
      <c r="AF716" s="126"/>
      <c r="AG716"/>
      <c r="AH716"/>
      <c r="AI716"/>
      <c r="AJ716"/>
      <c r="AK716"/>
      <c r="AL716"/>
      <c r="AM716"/>
      <c r="AN716" s="1"/>
      <c r="AO716"/>
      <c r="AP716"/>
      <c r="AQ716"/>
    </row>
    <row r="717" spans="1:43" ht="12.75">
      <c r="A717"/>
      <c r="B717"/>
      <c r="C717"/>
      <c r="D717" s="138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Z717" s="1"/>
      <c r="AA717"/>
      <c r="AB717"/>
      <c r="AC717"/>
      <c r="AD717"/>
      <c r="AE717" s="1"/>
      <c r="AF717" s="126"/>
      <c r="AG717"/>
      <c r="AH717"/>
      <c r="AI717"/>
      <c r="AJ717"/>
      <c r="AK717"/>
      <c r="AL717"/>
      <c r="AM717"/>
      <c r="AN717" s="1"/>
      <c r="AO717"/>
      <c r="AP717"/>
      <c r="AQ717"/>
    </row>
    <row r="718" spans="1:43" ht="12.75">
      <c r="A718"/>
      <c r="B718"/>
      <c r="C718"/>
      <c r="D718" s="13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Z718" s="1"/>
      <c r="AA718"/>
      <c r="AB718"/>
      <c r="AC718"/>
      <c r="AD718"/>
      <c r="AE718" s="1"/>
      <c r="AF718" s="126"/>
      <c r="AG718"/>
      <c r="AH718"/>
      <c r="AI718"/>
      <c r="AJ718"/>
      <c r="AK718"/>
      <c r="AL718"/>
      <c r="AM718"/>
      <c r="AN718" s="1"/>
      <c r="AO718"/>
      <c r="AP718"/>
      <c r="AQ718"/>
    </row>
    <row r="719" spans="1:43" ht="12.75">
      <c r="A719"/>
      <c r="B719"/>
      <c r="C719"/>
      <c r="D719" s="138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Z719" s="1"/>
      <c r="AA719"/>
      <c r="AB719"/>
      <c r="AC719"/>
      <c r="AD719"/>
      <c r="AE719" s="1"/>
      <c r="AF719" s="126"/>
      <c r="AG719"/>
      <c r="AH719"/>
      <c r="AI719"/>
      <c r="AJ719"/>
      <c r="AK719"/>
      <c r="AL719"/>
      <c r="AM719"/>
      <c r="AN719" s="1"/>
      <c r="AO719"/>
      <c r="AP719"/>
      <c r="AQ719"/>
    </row>
    <row r="720" spans="1:43" ht="12.75">
      <c r="A720"/>
      <c r="B720"/>
      <c r="C720"/>
      <c r="D720" s="138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Z720" s="1"/>
      <c r="AA720"/>
      <c r="AB720"/>
      <c r="AC720"/>
      <c r="AD720"/>
      <c r="AE720" s="1"/>
      <c r="AF720" s="126"/>
      <c r="AG720"/>
      <c r="AH720"/>
      <c r="AI720"/>
      <c r="AJ720"/>
      <c r="AK720"/>
      <c r="AL720"/>
      <c r="AM720"/>
      <c r="AN720" s="1"/>
      <c r="AO720"/>
      <c r="AP720"/>
      <c r="AQ720"/>
    </row>
    <row r="721" spans="1:43" ht="12.75">
      <c r="A721"/>
      <c r="B721"/>
      <c r="C721"/>
      <c r="D721" s="138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Z721" s="1"/>
      <c r="AA721"/>
      <c r="AB721"/>
      <c r="AC721"/>
      <c r="AD721"/>
      <c r="AE721" s="1"/>
      <c r="AF721" s="126"/>
      <c r="AG721"/>
      <c r="AH721"/>
      <c r="AI721"/>
      <c r="AJ721"/>
      <c r="AK721"/>
      <c r="AL721"/>
      <c r="AM721"/>
      <c r="AN721" s="1"/>
      <c r="AO721"/>
      <c r="AP721"/>
      <c r="AQ721"/>
    </row>
    <row r="722" spans="1:43" ht="12.75">
      <c r="A722"/>
      <c r="B722"/>
      <c r="C722"/>
      <c r="D722" s="138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Z722" s="1"/>
      <c r="AA722"/>
      <c r="AB722"/>
      <c r="AC722"/>
      <c r="AD722"/>
      <c r="AE722" s="1"/>
      <c r="AF722" s="126"/>
      <c r="AG722"/>
      <c r="AH722"/>
      <c r="AI722"/>
      <c r="AJ722"/>
      <c r="AK722"/>
      <c r="AL722"/>
      <c r="AM722"/>
      <c r="AN722" s="1"/>
      <c r="AO722"/>
      <c r="AP722"/>
      <c r="AQ722"/>
    </row>
    <row r="723" spans="1:43" ht="12.75">
      <c r="A723"/>
      <c r="B723"/>
      <c r="C723"/>
      <c r="D723" s="138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Z723" s="1"/>
      <c r="AA723"/>
      <c r="AB723"/>
      <c r="AC723"/>
      <c r="AD723"/>
      <c r="AE723" s="1"/>
      <c r="AF723" s="126"/>
      <c r="AG723"/>
      <c r="AH723"/>
      <c r="AI723"/>
      <c r="AJ723"/>
      <c r="AK723"/>
      <c r="AL723"/>
      <c r="AM723"/>
      <c r="AN723" s="1"/>
      <c r="AO723"/>
      <c r="AP723"/>
      <c r="AQ723"/>
    </row>
    <row r="724" spans="1:43" ht="12.75">
      <c r="A724"/>
      <c r="B724"/>
      <c r="C724"/>
      <c r="D724" s="138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Z724" s="1"/>
      <c r="AA724"/>
      <c r="AB724"/>
      <c r="AC724"/>
      <c r="AD724"/>
      <c r="AE724" s="1"/>
      <c r="AF724" s="126"/>
      <c r="AG724"/>
      <c r="AH724"/>
      <c r="AI724"/>
      <c r="AJ724"/>
      <c r="AK724"/>
      <c r="AL724"/>
      <c r="AM724"/>
      <c r="AN724" s="1"/>
      <c r="AO724"/>
      <c r="AP724"/>
      <c r="AQ724"/>
    </row>
    <row r="725" spans="1:43" ht="12.75">
      <c r="A725"/>
      <c r="B725"/>
      <c r="C725"/>
      <c r="D725" s="138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Z725" s="1"/>
      <c r="AA725"/>
      <c r="AB725"/>
      <c r="AC725"/>
      <c r="AD725"/>
      <c r="AE725" s="1"/>
      <c r="AF725" s="126"/>
      <c r="AG725"/>
      <c r="AH725"/>
      <c r="AI725"/>
      <c r="AJ725"/>
      <c r="AK725"/>
      <c r="AL725"/>
      <c r="AM725"/>
      <c r="AN725" s="1"/>
      <c r="AO725"/>
      <c r="AP725"/>
      <c r="AQ725"/>
    </row>
    <row r="726" spans="1:43" ht="12.75">
      <c r="A726"/>
      <c r="B726"/>
      <c r="C726"/>
      <c r="D726" s="138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Z726" s="1"/>
      <c r="AA726"/>
      <c r="AB726"/>
      <c r="AC726"/>
      <c r="AD726"/>
      <c r="AE726" s="1"/>
      <c r="AF726" s="126"/>
      <c r="AG726"/>
      <c r="AH726"/>
      <c r="AI726"/>
      <c r="AJ726"/>
      <c r="AK726"/>
      <c r="AL726"/>
      <c r="AM726"/>
      <c r="AN726" s="1"/>
      <c r="AO726"/>
      <c r="AP726"/>
      <c r="AQ726"/>
    </row>
    <row r="727" spans="1:43" ht="12.75">
      <c r="A727"/>
      <c r="B727"/>
      <c r="C727"/>
      <c r="D727" s="138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Z727" s="1"/>
      <c r="AA727"/>
      <c r="AB727"/>
      <c r="AC727"/>
      <c r="AD727"/>
      <c r="AE727" s="1"/>
      <c r="AF727" s="126"/>
      <c r="AG727"/>
      <c r="AH727"/>
      <c r="AI727"/>
      <c r="AJ727"/>
      <c r="AK727"/>
      <c r="AL727"/>
      <c r="AM727"/>
      <c r="AN727" s="1"/>
      <c r="AO727"/>
      <c r="AP727"/>
      <c r="AQ727"/>
    </row>
    <row r="728" spans="1:43" ht="12.75">
      <c r="A728"/>
      <c r="B728"/>
      <c r="C728"/>
      <c r="D728" s="13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Z728" s="1"/>
      <c r="AA728"/>
      <c r="AB728"/>
      <c r="AC728"/>
      <c r="AD728"/>
      <c r="AE728" s="1"/>
      <c r="AF728" s="126"/>
      <c r="AG728"/>
      <c r="AH728"/>
      <c r="AI728"/>
      <c r="AJ728"/>
      <c r="AK728"/>
      <c r="AL728"/>
      <c r="AM728"/>
      <c r="AN728" s="1"/>
      <c r="AO728"/>
      <c r="AP728"/>
      <c r="AQ728"/>
    </row>
    <row r="729" spans="1:43" ht="12.75">
      <c r="A729"/>
      <c r="B729"/>
      <c r="C729"/>
      <c r="D729" s="138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Z729" s="1"/>
      <c r="AA729"/>
      <c r="AB729"/>
      <c r="AC729"/>
      <c r="AD729"/>
      <c r="AE729" s="1"/>
      <c r="AF729" s="126"/>
      <c r="AG729"/>
      <c r="AH729"/>
      <c r="AI729"/>
      <c r="AJ729"/>
      <c r="AK729"/>
      <c r="AL729"/>
      <c r="AM729"/>
      <c r="AN729" s="1"/>
      <c r="AO729"/>
      <c r="AP729"/>
      <c r="AQ729"/>
    </row>
    <row r="730" spans="1:43" ht="12.75">
      <c r="A730"/>
      <c r="B730"/>
      <c r="C730"/>
      <c r="D730" s="138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Z730" s="1"/>
      <c r="AA730"/>
      <c r="AB730"/>
      <c r="AC730"/>
      <c r="AD730"/>
      <c r="AE730" s="1"/>
      <c r="AF730" s="126"/>
      <c r="AG730"/>
      <c r="AH730"/>
      <c r="AI730"/>
      <c r="AJ730"/>
      <c r="AK730"/>
      <c r="AL730"/>
      <c r="AM730"/>
      <c r="AN730" s="1"/>
      <c r="AO730"/>
      <c r="AP730"/>
      <c r="AQ730"/>
    </row>
    <row r="731" spans="1:43" ht="12.75">
      <c r="A731"/>
      <c r="B731"/>
      <c r="C731"/>
      <c r="D731" s="138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Z731" s="1"/>
      <c r="AA731"/>
      <c r="AB731"/>
      <c r="AC731"/>
      <c r="AD731"/>
      <c r="AE731" s="1"/>
      <c r="AF731" s="126"/>
      <c r="AG731"/>
      <c r="AH731"/>
      <c r="AI731"/>
      <c r="AJ731"/>
      <c r="AK731"/>
      <c r="AL731"/>
      <c r="AM731"/>
      <c r="AN731" s="1"/>
      <c r="AO731"/>
      <c r="AP731"/>
      <c r="AQ731"/>
    </row>
    <row r="732" spans="1:43" ht="12.75">
      <c r="A732"/>
      <c r="B732"/>
      <c r="C732"/>
      <c r="D732" s="138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Z732" s="1"/>
      <c r="AA732"/>
      <c r="AB732"/>
      <c r="AC732"/>
      <c r="AD732"/>
      <c r="AE732" s="1"/>
      <c r="AF732" s="126"/>
      <c r="AG732"/>
      <c r="AH732"/>
      <c r="AI732"/>
      <c r="AJ732"/>
      <c r="AK732"/>
      <c r="AL732"/>
      <c r="AM732"/>
      <c r="AN732" s="1"/>
      <c r="AO732"/>
      <c r="AP732"/>
      <c r="AQ732"/>
    </row>
    <row r="733" spans="1:43" ht="12.75">
      <c r="A733"/>
      <c r="B733"/>
      <c r="C733"/>
      <c r="D733" s="138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Z733" s="1"/>
      <c r="AA733"/>
      <c r="AB733"/>
      <c r="AC733"/>
      <c r="AD733"/>
      <c r="AE733" s="1"/>
      <c r="AF733" s="126"/>
      <c r="AG733"/>
      <c r="AH733"/>
      <c r="AI733"/>
      <c r="AJ733"/>
      <c r="AK733"/>
      <c r="AL733"/>
      <c r="AM733"/>
      <c r="AN733" s="1"/>
      <c r="AO733"/>
      <c r="AP733"/>
      <c r="AQ733"/>
    </row>
    <row r="734" spans="1:43" ht="12.75">
      <c r="A734"/>
      <c r="B734"/>
      <c r="C734"/>
      <c r="D734" s="138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Z734" s="1"/>
      <c r="AA734"/>
      <c r="AB734"/>
      <c r="AC734"/>
      <c r="AD734"/>
      <c r="AE734" s="1"/>
      <c r="AF734" s="126"/>
      <c r="AG734"/>
      <c r="AH734"/>
      <c r="AI734"/>
      <c r="AJ734"/>
      <c r="AK734"/>
      <c r="AL734"/>
      <c r="AM734"/>
      <c r="AN734" s="1"/>
      <c r="AO734"/>
      <c r="AP734"/>
      <c r="AQ734"/>
    </row>
    <row r="735" spans="1:43" ht="12.75">
      <c r="A735"/>
      <c r="B735"/>
      <c r="C735"/>
      <c r="D735" s="138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Z735" s="1"/>
      <c r="AA735"/>
      <c r="AB735"/>
      <c r="AC735"/>
      <c r="AD735"/>
      <c r="AE735" s="1"/>
      <c r="AF735" s="126"/>
      <c r="AG735"/>
      <c r="AH735"/>
      <c r="AI735"/>
      <c r="AJ735"/>
      <c r="AK735"/>
      <c r="AL735"/>
      <c r="AM735"/>
      <c r="AN735" s="1"/>
      <c r="AO735"/>
      <c r="AP735"/>
      <c r="AQ735"/>
    </row>
    <row r="736" spans="1:43" ht="12.75">
      <c r="A736"/>
      <c r="B736"/>
      <c r="C736"/>
      <c r="D736" s="138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Z736" s="1"/>
      <c r="AA736"/>
      <c r="AB736"/>
      <c r="AC736"/>
      <c r="AD736"/>
      <c r="AE736" s="1"/>
      <c r="AF736" s="126"/>
      <c r="AG736"/>
      <c r="AH736"/>
      <c r="AI736"/>
      <c r="AJ736"/>
      <c r="AK736"/>
      <c r="AL736"/>
      <c r="AM736"/>
      <c r="AN736" s="1"/>
      <c r="AO736"/>
      <c r="AP736"/>
      <c r="AQ736"/>
    </row>
    <row r="737" spans="1:43" ht="12.75">
      <c r="A737"/>
      <c r="B737"/>
      <c r="C737"/>
      <c r="D737" s="138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Z737" s="1"/>
      <c r="AA737"/>
      <c r="AB737"/>
      <c r="AC737"/>
      <c r="AD737"/>
      <c r="AE737" s="1"/>
      <c r="AF737" s="126"/>
      <c r="AG737"/>
      <c r="AH737"/>
      <c r="AI737"/>
      <c r="AJ737"/>
      <c r="AK737"/>
      <c r="AL737"/>
      <c r="AM737"/>
      <c r="AN737" s="1"/>
      <c r="AO737"/>
      <c r="AP737"/>
      <c r="AQ737"/>
    </row>
    <row r="738" spans="1:43" ht="12.75">
      <c r="A738"/>
      <c r="B738"/>
      <c r="C738"/>
      <c r="D738" s="1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Z738" s="1"/>
      <c r="AA738"/>
      <c r="AB738"/>
      <c r="AC738"/>
      <c r="AD738"/>
      <c r="AE738" s="1"/>
      <c r="AF738" s="126"/>
      <c r="AG738"/>
      <c r="AH738"/>
      <c r="AI738"/>
      <c r="AJ738"/>
      <c r="AK738"/>
      <c r="AL738"/>
      <c r="AM738"/>
      <c r="AN738" s="1"/>
      <c r="AO738"/>
      <c r="AP738"/>
      <c r="AQ738"/>
    </row>
    <row r="739" spans="1:43" ht="12.75">
      <c r="A739"/>
      <c r="B739"/>
      <c r="C739"/>
      <c r="D739" s="138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Z739" s="1"/>
      <c r="AA739"/>
      <c r="AB739"/>
      <c r="AC739"/>
      <c r="AD739"/>
      <c r="AE739" s="1"/>
      <c r="AF739" s="126"/>
      <c r="AG739"/>
      <c r="AH739"/>
      <c r="AI739"/>
      <c r="AJ739"/>
      <c r="AK739"/>
      <c r="AL739"/>
      <c r="AM739"/>
      <c r="AN739" s="1"/>
      <c r="AO739"/>
      <c r="AP739"/>
      <c r="AQ739"/>
    </row>
    <row r="740" spans="1:43" ht="12.75">
      <c r="A740"/>
      <c r="B740"/>
      <c r="C740"/>
      <c r="D740" s="138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Z740" s="1"/>
      <c r="AA740"/>
      <c r="AB740"/>
      <c r="AC740"/>
      <c r="AD740"/>
      <c r="AE740" s="1"/>
      <c r="AF740" s="126"/>
      <c r="AG740"/>
      <c r="AH740"/>
      <c r="AI740"/>
      <c r="AJ740"/>
      <c r="AK740"/>
      <c r="AL740"/>
      <c r="AM740"/>
      <c r="AN740" s="1"/>
      <c r="AO740"/>
      <c r="AP740"/>
      <c r="AQ740"/>
    </row>
    <row r="741" spans="1:43" ht="12.75">
      <c r="A741"/>
      <c r="B741"/>
      <c r="C741"/>
      <c r="D741" s="138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Z741" s="1"/>
      <c r="AA741"/>
      <c r="AB741"/>
      <c r="AC741"/>
      <c r="AD741"/>
      <c r="AE741" s="1"/>
      <c r="AF741" s="126"/>
      <c r="AG741"/>
      <c r="AH741"/>
      <c r="AI741"/>
      <c r="AJ741"/>
      <c r="AK741"/>
      <c r="AL741"/>
      <c r="AM741"/>
      <c r="AN741" s="1"/>
      <c r="AO741"/>
      <c r="AP741"/>
      <c r="AQ741"/>
    </row>
    <row r="742" spans="1:43" ht="12.75">
      <c r="A742"/>
      <c r="B742"/>
      <c r="C742"/>
      <c r="D742" s="138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Z742" s="1"/>
      <c r="AA742"/>
      <c r="AB742"/>
      <c r="AC742"/>
      <c r="AD742"/>
      <c r="AE742" s="1"/>
      <c r="AF742" s="126"/>
      <c r="AG742"/>
      <c r="AH742"/>
      <c r="AI742"/>
      <c r="AJ742"/>
      <c r="AK742"/>
      <c r="AL742"/>
      <c r="AM742"/>
      <c r="AN742" s="1"/>
      <c r="AO742"/>
      <c r="AP742"/>
      <c r="AQ742"/>
    </row>
    <row r="743" spans="1:43" ht="12.75">
      <c r="A743"/>
      <c r="B743"/>
      <c r="C743"/>
      <c r="D743" s="138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Z743" s="1"/>
      <c r="AA743"/>
      <c r="AB743"/>
      <c r="AC743"/>
      <c r="AD743"/>
      <c r="AE743" s="1"/>
      <c r="AF743" s="126"/>
      <c r="AG743"/>
      <c r="AH743"/>
      <c r="AI743"/>
      <c r="AJ743"/>
      <c r="AK743"/>
      <c r="AL743"/>
      <c r="AM743"/>
      <c r="AN743" s="1"/>
      <c r="AO743"/>
      <c r="AP743"/>
      <c r="AQ743"/>
    </row>
    <row r="744" spans="1:43" ht="12.75">
      <c r="A744"/>
      <c r="B744"/>
      <c r="C744"/>
      <c r="D744" s="138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Z744" s="1"/>
      <c r="AA744"/>
      <c r="AB744"/>
      <c r="AC744"/>
      <c r="AD744"/>
      <c r="AE744" s="1"/>
      <c r="AF744" s="126"/>
      <c r="AG744"/>
      <c r="AH744"/>
      <c r="AI744"/>
      <c r="AJ744"/>
      <c r="AK744"/>
      <c r="AL744"/>
      <c r="AM744"/>
      <c r="AN744" s="1"/>
      <c r="AO744"/>
      <c r="AP744"/>
      <c r="AQ744"/>
    </row>
    <row r="745" spans="1:43" ht="12.75">
      <c r="A745"/>
      <c r="B745"/>
      <c r="C745"/>
      <c r="D745" s="138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Z745" s="1"/>
      <c r="AA745"/>
      <c r="AB745"/>
      <c r="AC745"/>
      <c r="AD745"/>
      <c r="AE745" s="1"/>
      <c r="AF745" s="126"/>
      <c r="AG745"/>
      <c r="AH745"/>
      <c r="AI745"/>
      <c r="AJ745"/>
      <c r="AK745"/>
      <c r="AL745"/>
      <c r="AM745"/>
      <c r="AN745" s="1"/>
      <c r="AO745"/>
      <c r="AP745"/>
      <c r="AQ745"/>
    </row>
    <row r="746" spans="1:43" ht="12.75">
      <c r="A746"/>
      <c r="B746"/>
      <c r="C746"/>
      <c r="D746" s="138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Z746" s="1"/>
      <c r="AA746"/>
      <c r="AB746"/>
      <c r="AC746"/>
      <c r="AD746"/>
      <c r="AE746" s="1"/>
      <c r="AF746" s="126"/>
      <c r="AG746"/>
      <c r="AH746"/>
      <c r="AI746"/>
      <c r="AJ746"/>
      <c r="AK746"/>
      <c r="AL746"/>
      <c r="AM746"/>
      <c r="AN746" s="1"/>
      <c r="AO746"/>
      <c r="AP746"/>
      <c r="AQ746"/>
    </row>
    <row r="747" spans="1:43" ht="12.75">
      <c r="A747"/>
      <c r="B747"/>
      <c r="C747"/>
      <c r="D747" s="138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Z747" s="1"/>
      <c r="AA747"/>
      <c r="AB747"/>
      <c r="AC747"/>
      <c r="AD747"/>
      <c r="AE747" s="1"/>
      <c r="AF747" s="126"/>
      <c r="AG747"/>
      <c r="AH747"/>
      <c r="AI747"/>
      <c r="AJ747"/>
      <c r="AK747"/>
      <c r="AL747"/>
      <c r="AM747"/>
      <c r="AN747" s="1"/>
      <c r="AO747"/>
      <c r="AP747"/>
      <c r="AQ747"/>
    </row>
    <row r="748" spans="1:43" ht="12.75">
      <c r="A748"/>
      <c r="B748"/>
      <c r="C748"/>
      <c r="D748" s="13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Z748" s="1"/>
      <c r="AA748"/>
      <c r="AB748"/>
      <c r="AC748"/>
      <c r="AD748"/>
      <c r="AE748" s="1"/>
      <c r="AF748" s="126"/>
      <c r="AG748"/>
      <c r="AH748"/>
      <c r="AI748"/>
      <c r="AJ748"/>
      <c r="AK748"/>
      <c r="AL748"/>
      <c r="AM748"/>
      <c r="AN748" s="1"/>
      <c r="AO748"/>
      <c r="AP748"/>
      <c r="AQ748"/>
    </row>
    <row r="749" spans="1:43" ht="12.75">
      <c r="A749"/>
      <c r="B749"/>
      <c r="C749"/>
      <c r="D749" s="138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Z749" s="1"/>
      <c r="AA749"/>
      <c r="AB749"/>
      <c r="AC749"/>
      <c r="AD749"/>
      <c r="AE749" s="1"/>
      <c r="AF749" s="126"/>
      <c r="AG749"/>
      <c r="AH749"/>
      <c r="AI749"/>
      <c r="AJ749"/>
      <c r="AK749"/>
      <c r="AL749"/>
      <c r="AM749"/>
      <c r="AN749" s="1"/>
      <c r="AO749"/>
      <c r="AP749"/>
      <c r="AQ749"/>
    </row>
    <row r="750" spans="1:43" ht="12.75">
      <c r="A750"/>
      <c r="B750"/>
      <c r="C750"/>
      <c r="D750" s="138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Z750" s="1"/>
      <c r="AA750"/>
      <c r="AB750"/>
      <c r="AC750"/>
      <c r="AD750"/>
      <c r="AE750" s="1"/>
      <c r="AF750" s="126"/>
      <c r="AG750"/>
      <c r="AH750"/>
      <c r="AI750"/>
      <c r="AJ750"/>
      <c r="AK750"/>
      <c r="AL750"/>
      <c r="AM750"/>
      <c r="AN750" s="1"/>
      <c r="AO750"/>
      <c r="AP750"/>
      <c r="AQ750"/>
    </row>
    <row r="751" spans="1:43" ht="12.75">
      <c r="A751"/>
      <c r="B751"/>
      <c r="C751"/>
      <c r="D751" s="138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Z751" s="1"/>
      <c r="AA751"/>
      <c r="AB751"/>
      <c r="AC751"/>
      <c r="AD751"/>
      <c r="AE751" s="1"/>
      <c r="AF751" s="126"/>
      <c r="AG751"/>
      <c r="AH751"/>
      <c r="AI751"/>
      <c r="AJ751"/>
      <c r="AK751"/>
      <c r="AL751"/>
      <c r="AM751"/>
      <c r="AN751" s="1"/>
      <c r="AO751"/>
      <c r="AP751"/>
      <c r="AQ751"/>
    </row>
    <row r="752" spans="1:43" ht="12.75">
      <c r="A752"/>
      <c r="B752"/>
      <c r="C752"/>
      <c r="D752" s="138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Z752" s="1"/>
      <c r="AA752"/>
      <c r="AB752"/>
      <c r="AC752"/>
      <c r="AD752"/>
      <c r="AE752" s="1"/>
      <c r="AF752" s="126"/>
      <c r="AG752"/>
      <c r="AH752"/>
      <c r="AI752"/>
      <c r="AJ752"/>
      <c r="AK752"/>
      <c r="AL752"/>
      <c r="AM752"/>
      <c r="AN752" s="1"/>
      <c r="AO752"/>
      <c r="AP752"/>
      <c r="AQ752"/>
    </row>
    <row r="753" spans="1:43" ht="12.75">
      <c r="A753"/>
      <c r="B753"/>
      <c r="C753"/>
      <c r="D753" s="138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Z753" s="1"/>
      <c r="AA753"/>
      <c r="AB753"/>
      <c r="AC753"/>
      <c r="AD753"/>
      <c r="AE753" s="1"/>
      <c r="AF753" s="126"/>
      <c r="AG753"/>
      <c r="AH753"/>
      <c r="AI753"/>
      <c r="AJ753"/>
      <c r="AK753"/>
      <c r="AL753"/>
      <c r="AM753"/>
      <c r="AN753" s="1"/>
      <c r="AO753"/>
      <c r="AP753"/>
      <c r="AQ753"/>
    </row>
    <row r="754" spans="1:43" ht="12.75">
      <c r="A754"/>
      <c r="B754"/>
      <c r="C754"/>
      <c r="D754" s="138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Z754" s="1"/>
      <c r="AA754"/>
      <c r="AB754"/>
      <c r="AC754"/>
      <c r="AD754"/>
      <c r="AE754" s="1"/>
      <c r="AF754" s="126"/>
      <c r="AG754"/>
      <c r="AH754"/>
      <c r="AI754"/>
      <c r="AJ754"/>
      <c r="AK754"/>
      <c r="AL754"/>
      <c r="AM754"/>
      <c r="AN754" s="1"/>
      <c r="AO754"/>
      <c r="AP754"/>
      <c r="AQ754"/>
    </row>
    <row r="755" spans="1:43" ht="12.75">
      <c r="A755"/>
      <c r="B755"/>
      <c r="C755"/>
      <c r="D755" s="138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Z755" s="1"/>
      <c r="AA755"/>
      <c r="AB755"/>
      <c r="AC755"/>
      <c r="AD755"/>
      <c r="AE755" s="1"/>
      <c r="AF755" s="126"/>
      <c r="AG755"/>
      <c r="AH755"/>
      <c r="AI755"/>
      <c r="AJ755"/>
      <c r="AK755"/>
      <c r="AL755"/>
      <c r="AM755"/>
      <c r="AN755" s="1"/>
      <c r="AO755"/>
      <c r="AP755"/>
      <c r="AQ755"/>
    </row>
    <row r="756" spans="1:43" ht="12.75">
      <c r="A756"/>
      <c r="B756"/>
      <c r="C756"/>
      <c r="D756" s="138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Z756" s="1"/>
      <c r="AA756"/>
      <c r="AB756"/>
      <c r="AC756"/>
      <c r="AD756"/>
      <c r="AE756" s="1"/>
      <c r="AF756" s="126"/>
      <c r="AG756"/>
      <c r="AH756"/>
      <c r="AI756"/>
      <c r="AJ756"/>
      <c r="AK756"/>
      <c r="AL756"/>
      <c r="AM756"/>
      <c r="AN756" s="1"/>
      <c r="AO756"/>
      <c r="AP756"/>
      <c r="AQ756"/>
    </row>
    <row r="757" spans="1:43" ht="12.75">
      <c r="A757"/>
      <c r="B757"/>
      <c r="C757"/>
      <c r="D757" s="138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Z757" s="1"/>
      <c r="AA757"/>
      <c r="AB757"/>
      <c r="AC757"/>
      <c r="AD757"/>
      <c r="AE757" s="1"/>
      <c r="AF757" s="126"/>
      <c r="AG757"/>
      <c r="AH757"/>
      <c r="AI757"/>
      <c r="AJ757"/>
      <c r="AK757"/>
      <c r="AL757"/>
      <c r="AM757"/>
      <c r="AN757" s="1"/>
      <c r="AO757"/>
      <c r="AP757"/>
      <c r="AQ757"/>
    </row>
    <row r="758" spans="1:43" ht="12.75">
      <c r="A758"/>
      <c r="B758"/>
      <c r="C758"/>
      <c r="D758" s="13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Z758" s="1"/>
      <c r="AA758"/>
      <c r="AB758"/>
      <c r="AC758"/>
      <c r="AD758"/>
      <c r="AE758" s="1"/>
      <c r="AF758" s="126"/>
      <c r="AG758"/>
      <c r="AH758"/>
      <c r="AI758"/>
      <c r="AJ758"/>
      <c r="AK758"/>
      <c r="AL758"/>
      <c r="AM758"/>
      <c r="AN758" s="1"/>
      <c r="AO758"/>
      <c r="AP758"/>
      <c r="AQ758"/>
    </row>
    <row r="759" spans="1:43" ht="12.75">
      <c r="A759"/>
      <c r="B759"/>
      <c r="C759"/>
      <c r="D759" s="138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Z759" s="1"/>
      <c r="AA759"/>
      <c r="AB759"/>
      <c r="AC759"/>
      <c r="AD759"/>
      <c r="AE759" s="1"/>
      <c r="AF759" s="126"/>
      <c r="AG759"/>
      <c r="AH759"/>
      <c r="AI759"/>
      <c r="AJ759"/>
      <c r="AK759"/>
      <c r="AL759"/>
      <c r="AM759"/>
      <c r="AN759" s="1"/>
      <c r="AO759"/>
      <c r="AP759"/>
      <c r="AQ759"/>
    </row>
    <row r="760" spans="1:43" ht="12.75">
      <c r="A760"/>
      <c r="B760"/>
      <c r="C760"/>
      <c r="D760" s="138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Z760" s="1"/>
      <c r="AA760"/>
      <c r="AB760"/>
      <c r="AC760"/>
      <c r="AD760"/>
      <c r="AE760" s="1"/>
      <c r="AF760" s="126"/>
      <c r="AG760"/>
      <c r="AH760"/>
      <c r="AI760"/>
      <c r="AJ760"/>
      <c r="AK760"/>
      <c r="AL760"/>
      <c r="AM760"/>
      <c r="AN760" s="1"/>
      <c r="AO760"/>
      <c r="AP760"/>
      <c r="AQ760"/>
    </row>
    <row r="761" spans="1:43" ht="12.75">
      <c r="A761"/>
      <c r="B761"/>
      <c r="C761"/>
      <c r="D761" s="138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Z761" s="1"/>
      <c r="AA761"/>
      <c r="AB761"/>
      <c r="AC761"/>
      <c r="AD761"/>
      <c r="AE761" s="1"/>
      <c r="AF761" s="126"/>
      <c r="AG761"/>
      <c r="AH761"/>
      <c r="AI761"/>
      <c r="AJ761"/>
      <c r="AK761"/>
      <c r="AL761"/>
      <c r="AM761"/>
      <c r="AN761" s="1"/>
      <c r="AO761"/>
      <c r="AP761"/>
      <c r="AQ761"/>
    </row>
    <row r="762" spans="1:43" ht="12.75">
      <c r="A762"/>
      <c r="B762"/>
      <c r="C762"/>
      <c r="D762" s="138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Z762" s="1"/>
      <c r="AA762"/>
      <c r="AB762"/>
      <c r="AC762"/>
      <c r="AD762"/>
      <c r="AE762" s="1"/>
      <c r="AF762" s="126"/>
      <c r="AG762"/>
      <c r="AH762"/>
      <c r="AI762"/>
      <c r="AJ762"/>
      <c r="AK762"/>
      <c r="AL762"/>
      <c r="AM762"/>
      <c r="AN762" s="1"/>
      <c r="AO762"/>
      <c r="AP762"/>
      <c r="AQ762"/>
    </row>
    <row r="763" spans="1:43" ht="12.75">
      <c r="A763"/>
      <c r="B763"/>
      <c r="C763"/>
      <c r="D763" s="138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Z763" s="1"/>
      <c r="AA763"/>
      <c r="AB763"/>
      <c r="AC763"/>
      <c r="AD763"/>
      <c r="AE763" s="1"/>
      <c r="AF763" s="126"/>
      <c r="AG763"/>
      <c r="AH763"/>
      <c r="AI763"/>
      <c r="AJ763"/>
      <c r="AK763"/>
      <c r="AL763"/>
      <c r="AM763"/>
      <c r="AN763" s="1"/>
      <c r="AO763"/>
      <c r="AP763"/>
      <c r="AQ763"/>
    </row>
    <row r="764" spans="1:43" ht="12.75">
      <c r="A764"/>
      <c r="B764"/>
      <c r="C764"/>
      <c r="D764" s="138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Z764" s="1"/>
      <c r="AA764"/>
      <c r="AB764"/>
      <c r="AC764"/>
      <c r="AD764"/>
      <c r="AE764" s="1"/>
      <c r="AF764" s="126"/>
      <c r="AG764"/>
      <c r="AH764"/>
      <c r="AI764"/>
      <c r="AJ764"/>
      <c r="AK764"/>
      <c r="AL764"/>
      <c r="AM764"/>
      <c r="AN764" s="1"/>
      <c r="AO764"/>
      <c r="AP764"/>
      <c r="AQ764"/>
    </row>
    <row r="765" spans="1:43" ht="12.75">
      <c r="A765"/>
      <c r="B765"/>
      <c r="C765"/>
      <c r="D765" s="138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Z765" s="1"/>
      <c r="AA765"/>
      <c r="AB765"/>
      <c r="AC765"/>
      <c r="AD765"/>
      <c r="AE765" s="1"/>
      <c r="AF765" s="126"/>
      <c r="AG765"/>
      <c r="AH765"/>
      <c r="AI765"/>
      <c r="AJ765"/>
      <c r="AK765"/>
      <c r="AL765"/>
      <c r="AM765"/>
      <c r="AN765" s="1"/>
      <c r="AO765"/>
      <c r="AP765"/>
      <c r="AQ765"/>
    </row>
    <row r="766" spans="1:43" ht="12.75">
      <c r="A766"/>
      <c r="B766"/>
      <c r="C766"/>
      <c r="D766" s="138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Z766" s="1"/>
      <c r="AA766"/>
      <c r="AB766"/>
      <c r="AC766"/>
      <c r="AD766"/>
      <c r="AE766" s="1"/>
      <c r="AF766" s="126"/>
      <c r="AG766"/>
      <c r="AH766"/>
      <c r="AI766"/>
      <c r="AJ766"/>
      <c r="AK766"/>
      <c r="AL766"/>
      <c r="AM766"/>
      <c r="AN766" s="1"/>
      <c r="AO766"/>
      <c r="AP766"/>
      <c r="AQ766"/>
    </row>
    <row r="767" spans="1:43" ht="12.75">
      <c r="A767"/>
      <c r="B767"/>
      <c r="C767"/>
      <c r="D767" s="138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Z767" s="1"/>
      <c r="AA767"/>
      <c r="AB767"/>
      <c r="AC767"/>
      <c r="AD767"/>
      <c r="AE767" s="1"/>
      <c r="AF767" s="126"/>
      <c r="AG767"/>
      <c r="AH767"/>
      <c r="AI767"/>
      <c r="AJ767"/>
      <c r="AK767"/>
      <c r="AL767"/>
      <c r="AM767"/>
      <c r="AN767" s="1"/>
      <c r="AO767"/>
      <c r="AP767"/>
      <c r="AQ767"/>
    </row>
    <row r="768" spans="1:43" ht="12.75">
      <c r="A768"/>
      <c r="B768"/>
      <c r="C768"/>
      <c r="D768" s="13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Z768" s="1"/>
      <c r="AA768"/>
      <c r="AB768"/>
      <c r="AC768"/>
      <c r="AD768"/>
      <c r="AE768" s="1"/>
      <c r="AF768" s="126"/>
      <c r="AG768"/>
      <c r="AH768"/>
      <c r="AI768"/>
      <c r="AJ768"/>
      <c r="AK768"/>
      <c r="AL768"/>
      <c r="AM768"/>
      <c r="AN768" s="1"/>
      <c r="AO768"/>
      <c r="AP768"/>
      <c r="AQ76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Mariek Schmidt</dc:creator>
  <cp:keywords/>
  <dc:description/>
  <cp:lastModifiedBy>Mariek Schmidt</cp:lastModifiedBy>
  <dcterms:created xsi:type="dcterms:W3CDTF">2005-11-02T17:20:50Z</dcterms:created>
  <cp:category/>
  <cp:version/>
  <cp:contentType/>
  <cp:contentStatus/>
</cp:coreProperties>
</file>